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51196F13-6AD0-C1B8-E2B4-A1F9AE17003E}"/>
  <workbookPr codeName="ThisWorkbook" defaultThemeVersion="124226"/>
  <mc:AlternateContent xmlns:mc="http://schemas.openxmlformats.org/markup-compatibility/2006">
    <mc:Choice Requires="x15">
      <x15ac:absPath xmlns:x15ac="http://schemas.microsoft.com/office/spreadsheetml/2010/11/ac" url="C:\Users\nstamper\AppData\Local\Box\Box Edit\Documents\ReNMuC0IQkSxBRnEzbSDhQ==\"/>
    </mc:Choice>
  </mc:AlternateContent>
  <bookViews>
    <workbookView xWindow="0" yWindow="0" windowWidth="23040" windowHeight="9410" tabRatio="917" activeTab="1"/>
  </bookViews>
  <sheets>
    <sheet name="Sub 16_Budget Summary" sheetId="39" r:id="rId1"/>
    <sheet name="Sub 16_FFY 19 Detail " sheetId="40" r:id="rId2"/>
    <sheet name="Fiscal Reporting Checklist" sheetId="38" r:id="rId3"/>
    <sheet name="Q1 2019 SS Entry Page" sheetId="17" r:id="rId4"/>
    <sheet name="Q1 SSDR" sheetId="4" r:id="rId5"/>
    <sheet name="Q1 2019 FS Entry Page" sheetId="24" r:id="rId6"/>
    <sheet name="Q1 Invoice" sheetId="5" r:id="rId7"/>
    <sheet name="Q2 2019 SS Entry Page" sheetId="25" r:id="rId8"/>
    <sheet name="Q2 SSDR" sheetId="26" r:id="rId9"/>
    <sheet name="Q2 2019 FS Entry Page" sheetId="27" r:id="rId10"/>
    <sheet name="Q2 Invoice" sheetId="28" r:id="rId11"/>
    <sheet name="Q2 Supp 2019 SS Entry Page " sheetId="41" r:id="rId12"/>
    <sheet name="Q2 Supp SSDR " sheetId="42" r:id="rId13"/>
    <sheet name="Q2 Supp 2019 FS Entry Page " sheetId="43" r:id="rId14"/>
    <sheet name="Q2 Supp Invoice" sheetId="44" r:id="rId15"/>
    <sheet name="Q3 2019 SS Entry Page" sheetId="29" r:id="rId16"/>
    <sheet name="Q3 SSDR" sheetId="30" r:id="rId17"/>
    <sheet name="Q3 2019 FS Entry Page" sheetId="31" r:id="rId18"/>
    <sheet name="Q3 Invoice" sheetId="32" r:id="rId19"/>
    <sheet name="Q4 2019 SS Entry Page" sheetId="33" r:id="rId20"/>
    <sheet name="Q4 SSDR" sheetId="34" r:id="rId21"/>
    <sheet name="Q4 2019 FS Entry Page" sheetId="35" r:id="rId22"/>
    <sheet name="Q4 Invoice" sheetId="36" r:id="rId23"/>
  </sheets>
  <externalReferences>
    <externalReference r:id="rId24"/>
  </externalReferences>
  <definedNames>
    <definedName name="_xlnm.Print_Area" localSheetId="5">'Q1 2019 FS Entry Page'!$A$1:$H$49</definedName>
    <definedName name="_xlnm.Print_Area" localSheetId="3">'Q1 2019 SS Entry Page'!$A$1:$H$49</definedName>
    <definedName name="_xlnm.Print_Area" localSheetId="6">'Q1 Invoice'!$A$1:$F$102</definedName>
    <definedName name="_xlnm.Print_Area" localSheetId="4">'Q1 SSDR'!$A$1:$F$102</definedName>
    <definedName name="_xlnm.Print_Area" localSheetId="9">'Q2 2019 FS Entry Page'!$A$1:$H$49</definedName>
    <definedName name="_xlnm.Print_Area" localSheetId="7">'Q2 2019 SS Entry Page'!$A$1:$H$49</definedName>
    <definedName name="_xlnm.Print_Area" localSheetId="10">'Q2 Invoice'!$A$1:$F$102</definedName>
    <definedName name="_xlnm.Print_Area" localSheetId="8">'Q2 SSDR'!$A$1:$F$102</definedName>
    <definedName name="_xlnm.Print_Area" localSheetId="13">'Q2 Supp 2019 FS Entry Page '!$A$1:$H$49</definedName>
    <definedName name="_xlnm.Print_Area" localSheetId="11">'Q2 Supp 2019 SS Entry Page '!$A$1:$H$49</definedName>
    <definedName name="_xlnm.Print_Area" localSheetId="14">'Q2 Supp Invoice'!$A$1:$F$102</definedName>
    <definedName name="_xlnm.Print_Area" localSheetId="12">'Q2 Supp SSDR '!$A$1:$F$102</definedName>
    <definedName name="_xlnm.Print_Area" localSheetId="17">'Q3 2019 FS Entry Page'!$A$1:$H$49</definedName>
    <definedName name="_xlnm.Print_Area" localSheetId="15">'Q3 2019 SS Entry Page'!$A$1:$H$49</definedName>
    <definedName name="_xlnm.Print_Area" localSheetId="18">'Q3 Invoice'!$A$1:$F$102</definedName>
    <definedName name="_xlnm.Print_Area" localSheetId="16">'Q3 SSDR'!$A$1:$F$102</definedName>
    <definedName name="_xlnm.Print_Area" localSheetId="21">'Q4 2019 FS Entry Page'!$A$1:$H$49</definedName>
    <definedName name="_xlnm.Print_Area" localSheetId="19">'Q4 2019 SS Entry Page'!$A$1:$H$49</definedName>
    <definedName name="_xlnm.Print_Area" localSheetId="22">'Q4 Invoice'!$A$1:$F$102</definedName>
    <definedName name="_xlnm.Print_Area" localSheetId="20">'Q4 SSDR'!$A$1:$F$102</definedName>
    <definedName name="_xlnm.Print_Area" localSheetId="0">'Sub 16_Budget Summary'!$A$1:$D$41</definedName>
    <definedName name="_xlnm.Print_Area" localSheetId="1">'Sub 16_FFY 19 Detail '!$A$1:$L$251</definedName>
  </definedNames>
  <calcPr calcId="162913"/>
</workbook>
</file>

<file path=xl/calcChain.xml><?xml version="1.0" encoding="utf-8"?>
<calcChain xmlns="http://schemas.openxmlformats.org/spreadsheetml/2006/main">
  <c r="I22" i="40" l="1"/>
  <c r="I23" i="40"/>
  <c r="H23" i="40"/>
  <c r="I19" i="40"/>
  <c r="I20" i="40" l="1"/>
  <c r="H22" i="40"/>
  <c r="E26" i="44" l="1"/>
  <c r="E26" i="32" s="1"/>
  <c r="E25" i="44"/>
  <c r="E25" i="32" s="1"/>
  <c r="E24" i="44"/>
  <c r="E24" i="32" s="1"/>
  <c r="E23" i="44"/>
  <c r="E23" i="32" s="1"/>
  <c r="E27" i="42"/>
  <c r="E27" i="30" s="1"/>
  <c r="E26" i="42"/>
  <c r="F26" i="42" s="1"/>
  <c r="E25" i="42"/>
  <c r="E25" i="30" s="1"/>
  <c r="E24" i="42"/>
  <c r="E23" i="42"/>
  <c r="E23" i="30" s="1"/>
  <c r="E24" i="30"/>
  <c r="D28" i="36"/>
  <c r="D28" i="34"/>
  <c r="D28" i="30"/>
  <c r="D28" i="26"/>
  <c r="D28" i="4"/>
  <c r="D27" i="44"/>
  <c r="F26" i="44"/>
  <c r="C25" i="44"/>
  <c r="F24" i="44"/>
  <c r="D23" i="44"/>
  <c r="F47" i="43"/>
  <c r="E47" i="43"/>
  <c r="D47" i="43"/>
  <c r="C47" i="43"/>
  <c r="H47" i="43" s="1"/>
  <c r="D25" i="44" s="1"/>
  <c r="J34" i="43"/>
  <c r="I34" i="43"/>
  <c r="E34" i="43"/>
  <c r="D34" i="43"/>
  <c r="F33" i="43"/>
  <c r="H33" i="43" s="1"/>
  <c r="F32" i="43"/>
  <c r="H32" i="43" s="1"/>
  <c r="F31" i="43"/>
  <c r="H31" i="43" s="1"/>
  <c r="F30" i="43"/>
  <c r="H30" i="43" s="1"/>
  <c r="F29" i="43"/>
  <c r="H29" i="43" s="1"/>
  <c r="F28" i="43"/>
  <c r="H28" i="43" s="1"/>
  <c r="F27" i="43"/>
  <c r="H27" i="43" s="1"/>
  <c r="F26" i="43"/>
  <c r="H26" i="43" s="1"/>
  <c r="F25" i="43"/>
  <c r="H25" i="43" s="1"/>
  <c r="F24" i="43"/>
  <c r="H24" i="43" s="1"/>
  <c r="F23" i="43"/>
  <c r="H23" i="43" s="1"/>
  <c r="F22" i="43"/>
  <c r="H22" i="43" s="1"/>
  <c r="F21" i="43"/>
  <c r="H21" i="43" s="1"/>
  <c r="F20" i="43"/>
  <c r="H20" i="43" s="1"/>
  <c r="F19" i="43"/>
  <c r="H19" i="43" s="1"/>
  <c r="F18" i="43"/>
  <c r="H18" i="43" s="1"/>
  <c r="F17" i="43"/>
  <c r="H17" i="43" s="1"/>
  <c r="F16" i="43"/>
  <c r="H16" i="43" s="1"/>
  <c r="F15" i="43"/>
  <c r="H15" i="43" s="1"/>
  <c r="F14" i="43"/>
  <c r="H14" i="43" s="1"/>
  <c r="F13" i="43"/>
  <c r="H13" i="43" s="1"/>
  <c r="F12" i="43"/>
  <c r="H12" i="43" s="1"/>
  <c r="F11" i="43"/>
  <c r="H11" i="43" s="1"/>
  <c r="F10" i="43"/>
  <c r="H10" i="43" s="1"/>
  <c r="F9" i="43"/>
  <c r="H9" i="43" s="1"/>
  <c r="F8" i="43"/>
  <c r="H8" i="43" s="1"/>
  <c r="D27" i="42"/>
  <c r="C25" i="42"/>
  <c r="F24" i="42"/>
  <c r="D23" i="42"/>
  <c r="F47" i="41"/>
  <c r="E47" i="41"/>
  <c r="D47" i="41"/>
  <c r="C47" i="41"/>
  <c r="H47" i="41" s="1"/>
  <c r="D25" i="42" s="1"/>
  <c r="F25" i="42" s="1"/>
  <c r="J34" i="41"/>
  <c r="I34" i="41"/>
  <c r="E34" i="41"/>
  <c r="D34" i="41"/>
  <c r="F33" i="41"/>
  <c r="H33" i="41" s="1"/>
  <c r="F32" i="41"/>
  <c r="H32" i="41" s="1"/>
  <c r="F31" i="41"/>
  <c r="H31" i="41" s="1"/>
  <c r="F30" i="41"/>
  <c r="H30" i="41" s="1"/>
  <c r="F29" i="41"/>
  <c r="H29" i="41" s="1"/>
  <c r="F28" i="41"/>
  <c r="H28" i="41" s="1"/>
  <c r="F27" i="41"/>
  <c r="H27" i="41" s="1"/>
  <c r="F26" i="41"/>
  <c r="H26" i="41" s="1"/>
  <c r="F25" i="41"/>
  <c r="H25" i="41" s="1"/>
  <c r="F24" i="41"/>
  <c r="H24" i="41" s="1"/>
  <c r="F23" i="41"/>
  <c r="H23" i="41" s="1"/>
  <c r="F22" i="41"/>
  <c r="H22" i="41" s="1"/>
  <c r="F21" i="41"/>
  <c r="H21" i="41" s="1"/>
  <c r="F20" i="41"/>
  <c r="H20" i="41" s="1"/>
  <c r="F19" i="41"/>
  <c r="H19" i="41" s="1"/>
  <c r="F18" i="41"/>
  <c r="H18" i="41" s="1"/>
  <c r="F17" i="41"/>
  <c r="H17" i="41" s="1"/>
  <c r="F16" i="41"/>
  <c r="H16" i="41" s="1"/>
  <c r="F15" i="41"/>
  <c r="H15" i="41" s="1"/>
  <c r="F14" i="41"/>
  <c r="H14" i="41" s="1"/>
  <c r="F13" i="41"/>
  <c r="H13" i="41" s="1"/>
  <c r="F12" i="41"/>
  <c r="H12" i="41" s="1"/>
  <c r="F11" i="41"/>
  <c r="H11" i="41" s="1"/>
  <c r="F10" i="41"/>
  <c r="H10" i="41" s="1"/>
  <c r="F9" i="41"/>
  <c r="H9" i="41" s="1"/>
  <c r="F8" i="41"/>
  <c r="F34" i="41" s="1"/>
  <c r="D21" i="42" s="1"/>
  <c r="E21" i="42" s="1"/>
  <c r="E21" i="30" s="1"/>
  <c r="E26" i="30" l="1"/>
  <c r="H34" i="43"/>
  <c r="D22" i="44" s="1"/>
  <c r="E22" i="44" s="1"/>
  <c r="E22" i="32" s="1"/>
  <c r="F25" i="44"/>
  <c r="F34" i="43"/>
  <c r="D21" i="44" s="1"/>
  <c r="H8" i="41"/>
  <c r="H34" i="41" s="1"/>
  <c r="D22" i="42" s="1"/>
  <c r="C25" i="36"/>
  <c r="C25" i="32"/>
  <c r="C25" i="28"/>
  <c r="C25" i="5"/>
  <c r="C25" i="34"/>
  <c r="C25" i="30"/>
  <c r="C25" i="26"/>
  <c r="D28" i="44" l="1"/>
  <c r="E21" i="44"/>
  <c r="E21" i="32" s="1"/>
  <c r="E22" i="42"/>
  <c r="E22" i="30" s="1"/>
  <c r="D28" i="42"/>
  <c r="E28" i="42" s="1"/>
  <c r="E28" i="30" s="1"/>
  <c r="D29" i="42"/>
  <c r="D31" i="42" s="1"/>
  <c r="K208" i="40"/>
  <c r="L208" i="40" s="1"/>
  <c r="K207" i="40"/>
  <c r="L207" i="40" s="1"/>
  <c r="K206" i="40"/>
  <c r="L206" i="40" s="1"/>
  <c r="K205" i="40"/>
  <c r="L205" i="40" s="1"/>
  <c r="K204" i="40"/>
  <c r="L204" i="40" s="1"/>
  <c r="K203" i="40"/>
  <c r="L203" i="40" s="1"/>
  <c r="K202" i="40"/>
  <c r="L202" i="40" s="1"/>
  <c r="K201" i="40"/>
  <c r="L201" i="40" s="1"/>
  <c r="K200" i="40"/>
  <c r="L200" i="40" s="1"/>
  <c r="K199" i="40"/>
  <c r="L199" i="40" s="1"/>
  <c r="K198" i="40"/>
  <c r="L198" i="40" s="1"/>
  <c r="K197" i="40"/>
  <c r="L197" i="40" s="1"/>
  <c r="I161" i="40"/>
  <c r="K150" i="40"/>
  <c r="J150" i="40"/>
  <c r="K131" i="40"/>
  <c r="L131" i="40" s="1"/>
  <c r="K130" i="40"/>
  <c r="L130" i="40" s="1"/>
  <c r="K129" i="40"/>
  <c r="L129" i="40" s="1"/>
  <c r="K128" i="40"/>
  <c r="L128" i="40" s="1"/>
  <c r="K127" i="40"/>
  <c r="L127" i="40" s="1"/>
  <c r="K126" i="40"/>
  <c r="L126" i="40" s="1"/>
  <c r="K125" i="40"/>
  <c r="L125" i="40" s="1"/>
  <c r="K124" i="40"/>
  <c r="L124" i="40" s="1"/>
  <c r="L123" i="40"/>
  <c r="L122" i="40"/>
  <c r="K121" i="40"/>
  <c r="L121" i="40" s="1"/>
  <c r="K120" i="40"/>
  <c r="L120" i="40" s="1"/>
  <c r="L58" i="40"/>
  <c r="L57" i="40"/>
  <c r="L56" i="40"/>
  <c r="L55" i="40"/>
  <c r="L54" i="40"/>
  <c r="L53" i="40"/>
  <c r="L52" i="40"/>
  <c r="L51" i="40"/>
  <c r="L50" i="40"/>
  <c r="L49" i="40"/>
  <c r="L48" i="40"/>
  <c r="L47" i="40"/>
  <c r="L46" i="40"/>
  <c r="L45" i="40"/>
  <c r="L44" i="40"/>
  <c r="L43" i="40"/>
  <c r="L42" i="40"/>
  <c r="L41" i="40"/>
  <c r="L40" i="40"/>
  <c r="L39" i="40"/>
  <c r="L38" i="40"/>
  <c r="L37" i="40"/>
  <c r="L36" i="40"/>
  <c r="L35" i="40"/>
  <c r="L34" i="40"/>
  <c r="L33" i="40"/>
  <c r="L32" i="40"/>
  <c r="L31" i="40"/>
  <c r="L30" i="40"/>
  <c r="L29" i="40"/>
  <c r="L28" i="40"/>
  <c r="L27" i="40"/>
  <c r="J27" i="40"/>
  <c r="I26" i="40"/>
  <c r="J26" i="40" s="1"/>
  <c r="L26" i="40" s="1"/>
  <c r="N26" i="40" s="1"/>
  <c r="N25" i="40"/>
  <c r="I25" i="40"/>
  <c r="J25" i="40" s="1"/>
  <c r="L25" i="40" s="1"/>
  <c r="I24" i="40"/>
  <c r="J24" i="40" s="1"/>
  <c r="L24" i="40" s="1"/>
  <c r="N24" i="40" s="1"/>
  <c r="K23" i="40"/>
  <c r="K61" i="40" s="1"/>
  <c r="J22" i="40"/>
  <c r="L22" i="40" s="1"/>
  <c r="N22" i="40" s="1"/>
  <c r="J21" i="40"/>
  <c r="L21" i="40" s="1"/>
  <c r="N21" i="40" s="1"/>
  <c r="J20" i="40"/>
  <c r="L20" i="40" s="1"/>
  <c r="N20" i="40" s="1"/>
  <c r="J19" i="40"/>
  <c r="L19" i="40" s="1"/>
  <c r="G14" i="40"/>
  <c r="G16" i="40" s="1"/>
  <c r="A6" i="40"/>
  <c r="A5" i="40"/>
  <c r="A4" i="40"/>
  <c r="A3" i="40"/>
  <c r="C39" i="39"/>
  <c r="B39" i="39"/>
  <c r="C36" i="39"/>
  <c r="B36" i="39"/>
  <c r="C35" i="39"/>
  <c r="B35" i="39"/>
  <c r="C34" i="39"/>
  <c r="B34" i="39"/>
  <c r="C28" i="39"/>
  <c r="B28" i="39"/>
  <c r="D28" i="39" s="1"/>
  <c r="C25" i="39"/>
  <c r="B25" i="39"/>
  <c r="D25" i="39" s="1"/>
  <c r="C24" i="39"/>
  <c r="B24" i="39"/>
  <c r="C23" i="39"/>
  <c r="B23" i="39"/>
  <c r="D29" i="44" l="1"/>
  <c r="D31" i="44" s="1"/>
  <c r="D36" i="39"/>
  <c r="D24" i="39"/>
  <c r="D35" i="39"/>
  <c r="D39" i="39"/>
  <c r="H116" i="40"/>
  <c r="H193" i="40"/>
  <c r="N19" i="40"/>
  <c r="N59" i="40" s="1"/>
  <c r="D23" i="39"/>
  <c r="C12" i="39"/>
  <c r="C21" i="5" s="1"/>
  <c r="L150" i="40"/>
  <c r="J61" i="40"/>
  <c r="D34" i="39"/>
  <c r="L23" i="40"/>
  <c r="O23" i="40" s="1"/>
  <c r="O59" i="40" s="1"/>
  <c r="O60" i="40" s="1"/>
  <c r="G107" i="40" s="1"/>
  <c r="K111" i="40" s="1"/>
  <c r="K243" i="40" s="1"/>
  <c r="N60" i="40" l="1"/>
  <c r="G108" i="40" s="1"/>
  <c r="J111" i="40" s="1"/>
  <c r="B13" i="39" s="1"/>
  <c r="C22" i="4" s="1"/>
  <c r="C21" i="44"/>
  <c r="C21" i="28"/>
  <c r="L61" i="40"/>
  <c r="G13" i="40" s="1"/>
  <c r="J212" i="40"/>
  <c r="K244" i="40"/>
  <c r="K247" i="40" s="1"/>
  <c r="C17" i="39" s="1"/>
  <c r="C28" i="5" s="1"/>
  <c r="C13" i="39"/>
  <c r="C22" i="5" s="1"/>
  <c r="B12" i="39"/>
  <c r="C21" i="4" s="1"/>
  <c r="J142" i="40"/>
  <c r="K142" i="40" s="1"/>
  <c r="J138" i="40"/>
  <c r="K138" i="40" s="1"/>
  <c r="J143" i="40"/>
  <c r="J139" i="40"/>
  <c r="K139" i="40" s="1"/>
  <c r="J135" i="40"/>
  <c r="J144" i="40"/>
  <c r="K144" i="40" s="1"/>
  <c r="J140" i="40"/>
  <c r="J136" i="40"/>
  <c r="K136" i="40" s="1"/>
  <c r="J141" i="40"/>
  <c r="J137" i="40"/>
  <c r="J145" i="40"/>
  <c r="L111" i="40" l="1"/>
  <c r="J244" i="40"/>
  <c r="L244" i="40" s="1"/>
  <c r="L247" i="40" s="1"/>
  <c r="C22" i="42"/>
  <c r="F22" i="42" s="1"/>
  <c r="C22" i="26"/>
  <c r="C22" i="30" s="1"/>
  <c r="C22" i="34" s="1"/>
  <c r="C21" i="42"/>
  <c r="F21" i="42" s="1"/>
  <c r="C21" i="26"/>
  <c r="C21" i="30" s="1"/>
  <c r="C21" i="34" s="1"/>
  <c r="J243" i="40"/>
  <c r="L243" i="40" s="1"/>
  <c r="C28" i="44"/>
  <c r="C28" i="28"/>
  <c r="C28" i="32" s="1"/>
  <c r="C28" i="36" s="1"/>
  <c r="C21" i="32"/>
  <c r="C21" i="36" s="1"/>
  <c r="C22" i="44"/>
  <c r="F22" i="44" s="1"/>
  <c r="C22" i="28"/>
  <c r="C22" i="32" s="1"/>
  <c r="C22" i="36" s="1"/>
  <c r="F21" i="44"/>
  <c r="K141" i="40"/>
  <c r="L141" i="40" s="1"/>
  <c r="L142" i="40"/>
  <c r="J153" i="40"/>
  <c r="J154" i="40"/>
  <c r="D12" i="39"/>
  <c r="L136" i="40"/>
  <c r="L144" i="40"/>
  <c r="L139" i="40"/>
  <c r="K135" i="40"/>
  <c r="K143" i="40"/>
  <c r="L143" i="40" s="1"/>
  <c r="K137" i="40"/>
  <c r="L137" i="40" s="1"/>
  <c r="K145" i="40"/>
  <c r="L145" i="40" s="1"/>
  <c r="K140" i="40"/>
  <c r="L140" i="40" s="1"/>
  <c r="L138" i="40"/>
  <c r="D13" i="39"/>
  <c r="K212" i="40"/>
  <c r="L212" i="40" s="1"/>
  <c r="J247" i="40" l="1"/>
  <c r="B17" i="39" s="1"/>
  <c r="C28" i="4" s="1"/>
  <c r="K153" i="40"/>
  <c r="K154" i="40"/>
  <c r="B14" i="39"/>
  <c r="C23" i="4" s="1"/>
  <c r="L135" i="40"/>
  <c r="D17" i="39" l="1"/>
  <c r="C28" i="42"/>
  <c r="C28" i="26"/>
  <c r="C28" i="30" s="1"/>
  <c r="C28" i="34" s="1"/>
  <c r="C23" i="42"/>
  <c r="C23" i="26"/>
  <c r="C23" i="30" s="1"/>
  <c r="C23" i="34" s="1"/>
  <c r="C14" i="39"/>
  <c r="C23" i="5" s="1"/>
  <c r="L154" i="40"/>
  <c r="L153" i="40"/>
  <c r="D14" i="39" l="1"/>
  <c r="C23" i="44"/>
  <c r="C23" i="28"/>
  <c r="F23" i="42"/>
  <c r="H115" i="40"/>
  <c r="F23" i="44" l="1"/>
  <c r="C23" i="32"/>
  <c r="C23" i="36" s="1"/>
  <c r="D27" i="36"/>
  <c r="D23" i="36"/>
  <c r="F47" i="35"/>
  <c r="E47" i="35"/>
  <c r="D47" i="35"/>
  <c r="C47" i="35"/>
  <c r="J34" i="35"/>
  <c r="I34" i="35"/>
  <c r="E34" i="35"/>
  <c r="D34" i="35"/>
  <c r="F33" i="35"/>
  <c r="H33" i="35" s="1"/>
  <c r="F32" i="35"/>
  <c r="H32" i="35" s="1"/>
  <c r="F31" i="35"/>
  <c r="H31" i="35" s="1"/>
  <c r="F30" i="35"/>
  <c r="H30" i="35" s="1"/>
  <c r="F29" i="35"/>
  <c r="H29" i="35" s="1"/>
  <c r="F28" i="35"/>
  <c r="H28" i="35" s="1"/>
  <c r="F27" i="35"/>
  <c r="H27" i="35" s="1"/>
  <c r="F26" i="35"/>
  <c r="H26" i="35" s="1"/>
  <c r="F25" i="35"/>
  <c r="H25" i="35" s="1"/>
  <c r="F24" i="35"/>
  <c r="H24" i="35" s="1"/>
  <c r="F23" i="35"/>
  <c r="H23" i="35" s="1"/>
  <c r="F22" i="35"/>
  <c r="H22" i="35" s="1"/>
  <c r="F21" i="35"/>
  <c r="H21" i="35" s="1"/>
  <c r="F20" i="35"/>
  <c r="H20" i="35" s="1"/>
  <c r="F19" i="35"/>
  <c r="H19" i="35" s="1"/>
  <c r="F18" i="35"/>
  <c r="H18" i="35" s="1"/>
  <c r="F17" i="35"/>
  <c r="H17" i="35" s="1"/>
  <c r="F16" i="35"/>
  <c r="H16" i="35" s="1"/>
  <c r="F15" i="35"/>
  <c r="H15" i="35" s="1"/>
  <c r="F14" i="35"/>
  <c r="H14" i="35" s="1"/>
  <c r="F13" i="35"/>
  <c r="H13" i="35" s="1"/>
  <c r="F12" i="35"/>
  <c r="H12" i="35" s="1"/>
  <c r="F11" i="35"/>
  <c r="H11" i="35" s="1"/>
  <c r="F10" i="35"/>
  <c r="H10" i="35" s="1"/>
  <c r="F9" i="35"/>
  <c r="H9" i="35" s="1"/>
  <c r="F8" i="35"/>
  <c r="D27" i="34"/>
  <c r="D23" i="34"/>
  <c r="F47" i="33"/>
  <c r="E47" i="33"/>
  <c r="D47" i="33"/>
  <c r="C47" i="33"/>
  <c r="H47" i="33" s="1"/>
  <c r="D25" i="34" s="1"/>
  <c r="J34" i="33"/>
  <c r="I34" i="33"/>
  <c r="E34" i="33"/>
  <c r="D34" i="33"/>
  <c r="F33" i="33"/>
  <c r="H33" i="33" s="1"/>
  <c r="F32" i="33"/>
  <c r="H32" i="33" s="1"/>
  <c r="F31" i="33"/>
  <c r="H31" i="33" s="1"/>
  <c r="F30" i="33"/>
  <c r="H30" i="33" s="1"/>
  <c r="F29" i="33"/>
  <c r="H29" i="33" s="1"/>
  <c r="F28" i="33"/>
  <c r="H28" i="33" s="1"/>
  <c r="F27" i="33"/>
  <c r="H27" i="33" s="1"/>
  <c r="F26" i="33"/>
  <c r="H26" i="33" s="1"/>
  <c r="F25" i="33"/>
  <c r="H25" i="33" s="1"/>
  <c r="F24" i="33"/>
  <c r="H24" i="33" s="1"/>
  <c r="F23" i="33"/>
  <c r="H23" i="33" s="1"/>
  <c r="F22" i="33"/>
  <c r="H22" i="33" s="1"/>
  <c r="F21" i="33"/>
  <c r="H21" i="33" s="1"/>
  <c r="F20" i="33"/>
  <c r="H20" i="33" s="1"/>
  <c r="F19" i="33"/>
  <c r="H19" i="33" s="1"/>
  <c r="F18" i="33"/>
  <c r="H18" i="33" s="1"/>
  <c r="F17" i="33"/>
  <c r="H17" i="33" s="1"/>
  <c r="F16" i="33"/>
  <c r="H16" i="33" s="1"/>
  <c r="F15" i="33"/>
  <c r="H15" i="33" s="1"/>
  <c r="F14" i="33"/>
  <c r="H14" i="33" s="1"/>
  <c r="F13" i="33"/>
  <c r="H13" i="33" s="1"/>
  <c r="F12" i="33"/>
  <c r="H12" i="33" s="1"/>
  <c r="F11" i="33"/>
  <c r="H11" i="33" s="1"/>
  <c r="F10" i="33"/>
  <c r="H10" i="33" s="1"/>
  <c r="F9" i="33"/>
  <c r="H9" i="33" s="1"/>
  <c r="F8" i="33"/>
  <c r="D27" i="32"/>
  <c r="D28" i="32" s="1"/>
  <c r="D23" i="32"/>
  <c r="F47" i="31"/>
  <c r="E47" i="31"/>
  <c r="D47" i="31"/>
  <c r="C47" i="31"/>
  <c r="J34" i="31"/>
  <c r="I34" i="31"/>
  <c r="E34" i="31"/>
  <c r="D34" i="31"/>
  <c r="F33" i="31"/>
  <c r="H33" i="31" s="1"/>
  <c r="F32" i="31"/>
  <c r="H32" i="31" s="1"/>
  <c r="F31" i="31"/>
  <c r="H31" i="31" s="1"/>
  <c r="F30" i="31"/>
  <c r="H30" i="31" s="1"/>
  <c r="F29" i="31"/>
  <c r="H29" i="31" s="1"/>
  <c r="F28" i="31"/>
  <c r="H28" i="31" s="1"/>
  <c r="H27" i="31"/>
  <c r="F27" i="31"/>
  <c r="F26" i="31"/>
  <c r="H26" i="31" s="1"/>
  <c r="F25" i="31"/>
  <c r="H25" i="31" s="1"/>
  <c r="F24" i="31"/>
  <c r="H24" i="31" s="1"/>
  <c r="F23" i="31"/>
  <c r="H23" i="31" s="1"/>
  <c r="F22" i="31"/>
  <c r="H22" i="31" s="1"/>
  <c r="F21" i="31"/>
  <c r="H21" i="31" s="1"/>
  <c r="F20" i="31"/>
  <c r="H20" i="31" s="1"/>
  <c r="F19" i="31"/>
  <c r="H19" i="31" s="1"/>
  <c r="F18" i="31"/>
  <c r="H18" i="31" s="1"/>
  <c r="F17" i="31"/>
  <c r="H17" i="31" s="1"/>
  <c r="F16" i="31"/>
  <c r="H16" i="31" s="1"/>
  <c r="F15" i="31"/>
  <c r="H15" i="31" s="1"/>
  <c r="F14" i="31"/>
  <c r="H14" i="31" s="1"/>
  <c r="F13" i="31"/>
  <c r="H13" i="31" s="1"/>
  <c r="F12" i="31"/>
  <c r="H12" i="31" s="1"/>
  <c r="F11" i="31"/>
  <c r="H11" i="31" s="1"/>
  <c r="F10" i="31"/>
  <c r="H10" i="31" s="1"/>
  <c r="F9" i="31"/>
  <c r="H9" i="31" s="1"/>
  <c r="F8" i="31"/>
  <c r="H8" i="31" s="1"/>
  <c r="D27" i="30"/>
  <c r="D23" i="30"/>
  <c r="F47" i="29"/>
  <c r="E47" i="29"/>
  <c r="D47" i="29"/>
  <c r="C47" i="29"/>
  <c r="J34" i="29"/>
  <c r="I34" i="29"/>
  <c r="E34" i="29"/>
  <c r="D34" i="29"/>
  <c r="F33" i="29"/>
  <c r="H33" i="29" s="1"/>
  <c r="F32" i="29"/>
  <c r="H32" i="29" s="1"/>
  <c r="F31" i="29"/>
  <c r="H31" i="29" s="1"/>
  <c r="F30" i="29"/>
  <c r="H30" i="29" s="1"/>
  <c r="F29" i="29"/>
  <c r="H29" i="29" s="1"/>
  <c r="F28" i="29"/>
  <c r="H28" i="29" s="1"/>
  <c r="F27" i="29"/>
  <c r="H27" i="29" s="1"/>
  <c r="F26" i="29"/>
  <c r="H26" i="29" s="1"/>
  <c r="F25" i="29"/>
  <c r="H25" i="29" s="1"/>
  <c r="F24" i="29"/>
  <c r="H24" i="29" s="1"/>
  <c r="F23" i="29"/>
  <c r="H23" i="29" s="1"/>
  <c r="F22" i="29"/>
  <c r="H22" i="29" s="1"/>
  <c r="F21" i="29"/>
  <c r="H21" i="29" s="1"/>
  <c r="F20" i="29"/>
  <c r="H20" i="29" s="1"/>
  <c r="F19" i="29"/>
  <c r="H19" i="29" s="1"/>
  <c r="F18" i="29"/>
  <c r="H18" i="29" s="1"/>
  <c r="F17" i="29"/>
  <c r="H17" i="29" s="1"/>
  <c r="F16" i="29"/>
  <c r="H16" i="29" s="1"/>
  <c r="F15" i="29"/>
  <c r="H15" i="29" s="1"/>
  <c r="F14" i="29"/>
  <c r="H14" i="29" s="1"/>
  <c r="H13" i="29"/>
  <c r="F13" i="29"/>
  <c r="F12" i="29"/>
  <c r="H12" i="29" s="1"/>
  <c r="F11" i="29"/>
  <c r="H11" i="29" s="1"/>
  <c r="F10" i="29"/>
  <c r="H10" i="29" s="1"/>
  <c r="F9" i="29"/>
  <c r="H9" i="29" s="1"/>
  <c r="F8" i="29"/>
  <c r="H8" i="29" s="1"/>
  <c r="D27" i="28"/>
  <c r="D28" i="28" s="1"/>
  <c r="D23" i="28"/>
  <c r="F47" i="27"/>
  <c r="E47" i="27"/>
  <c r="D47" i="27"/>
  <c r="C47" i="27"/>
  <c r="J34" i="27"/>
  <c r="I34" i="27"/>
  <c r="E34" i="27"/>
  <c r="D34" i="27"/>
  <c r="F33" i="27"/>
  <c r="H33" i="27" s="1"/>
  <c r="F32" i="27"/>
  <c r="H32" i="27" s="1"/>
  <c r="F31" i="27"/>
  <c r="H31" i="27" s="1"/>
  <c r="F30" i="27"/>
  <c r="H30" i="27" s="1"/>
  <c r="F29" i="27"/>
  <c r="H29" i="27" s="1"/>
  <c r="F28" i="27"/>
  <c r="H28" i="27" s="1"/>
  <c r="F27" i="27"/>
  <c r="H27" i="27" s="1"/>
  <c r="F26" i="27"/>
  <c r="H26" i="27" s="1"/>
  <c r="F25" i="27"/>
  <c r="H25" i="27" s="1"/>
  <c r="F24" i="27"/>
  <c r="H24" i="27" s="1"/>
  <c r="F23" i="27"/>
  <c r="H23" i="27" s="1"/>
  <c r="F22" i="27"/>
  <c r="H22" i="27" s="1"/>
  <c r="F21" i="27"/>
  <c r="H21" i="27" s="1"/>
  <c r="F20" i="27"/>
  <c r="H20" i="27" s="1"/>
  <c r="F19" i="27"/>
  <c r="H19" i="27" s="1"/>
  <c r="F18" i="27"/>
  <c r="H18" i="27" s="1"/>
  <c r="F17" i="27"/>
  <c r="H17" i="27" s="1"/>
  <c r="F16" i="27"/>
  <c r="H16" i="27" s="1"/>
  <c r="F15" i="27"/>
  <c r="H15" i="27" s="1"/>
  <c r="F14" i="27"/>
  <c r="H14" i="27" s="1"/>
  <c r="F13" i="27"/>
  <c r="H13" i="27" s="1"/>
  <c r="F12" i="27"/>
  <c r="H12" i="27" s="1"/>
  <c r="F11" i="27"/>
  <c r="H11" i="27" s="1"/>
  <c r="F10" i="27"/>
  <c r="H10" i="27" s="1"/>
  <c r="F9" i="27"/>
  <c r="H9" i="27" s="1"/>
  <c r="F8" i="27"/>
  <c r="D27" i="26"/>
  <c r="D23" i="26"/>
  <c r="F47" i="25"/>
  <c r="E47" i="25"/>
  <c r="D47" i="25"/>
  <c r="C47" i="25"/>
  <c r="J34" i="25"/>
  <c r="I34" i="25"/>
  <c r="E34" i="25"/>
  <c r="D34" i="25"/>
  <c r="F33" i="25"/>
  <c r="H33" i="25" s="1"/>
  <c r="F32" i="25"/>
  <c r="H32" i="25" s="1"/>
  <c r="F31" i="25"/>
  <c r="H31" i="25" s="1"/>
  <c r="F30" i="25"/>
  <c r="H30" i="25" s="1"/>
  <c r="F29" i="25"/>
  <c r="H29" i="25" s="1"/>
  <c r="F28" i="25"/>
  <c r="H28" i="25" s="1"/>
  <c r="F27" i="25"/>
  <c r="H27" i="25" s="1"/>
  <c r="F26" i="25"/>
  <c r="H26" i="25" s="1"/>
  <c r="F25" i="25"/>
  <c r="H25" i="25" s="1"/>
  <c r="F24" i="25"/>
  <c r="H24" i="25" s="1"/>
  <c r="F23" i="25"/>
  <c r="H23" i="25" s="1"/>
  <c r="F22" i="25"/>
  <c r="H22" i="25" s="1"/>
  <c r="F21" i="25"/>
  <c r="H21" i="25" s="1"/>
  <c r="F20" i="25"/>
  <c r="H20" i="25" s="1"/>
  <c r="F19" i="25"/>
  <c r="H19" i="25" s="1"/>
  <c r="F18" i="25"/>
  <c r="H18" i="25" s="1"/>
  <c r="F17" i="25"/>
  <c r="H17" i="25" s="1"/>
  <c r="F16" i="25"/>
  <c r="H16" i="25" s="1"/>
  <c r="F15" i="25"/>
  <c r="H15" i="25" s="1"/>
  <c r="F14" i="25"/>
  <c r="H14" i="25" s="1"/>
  <c r="F13" i="25"/>
  <c r="H13" i="25" s="1"/>
  <c r="F12" i="25"/>
  <c r="H12" i="25" s="1"/>
  <c r="F11" i="25"/>
  <c r="H11" i="25" s="1"/>
  <c r="F10" i="25"/>
  <c r="H10" i="25" s="1"/>
  <c r="F9" i="25"/>
  <c r="H9" i="25" s="1"/>
  <c r="F8" i="25"/>
  <c r="H47" i="35" l="1"/>
  <c r="D25" i="36" s="1"/>
  <c r="F34" i="27"/>
  <c r="D21" i="28" s="1"/>
  <c r="H47" i="27"/>
  <c r="D25" i="28" s="1"/>
  <c r="H47" i="25"/>
  <c r="D25" i="26" s="1"/>
  <c r="F34" i="25"/>
  <c r="D21" i="26" s="1"/>
  <c r="F34" i="33"/>
  <c r="D21" i="34" s="1"/>
  <c r="H47" i="29"/>
  <c r="D25" i="30" s="1"/>
  <c r="H47" i="31"/>
  <c r="D25" i="32" s="1"/>
  <c r="F34" i="35"/>
  <c r="D21" i="36" s="1"/>
  <c r="F34" i="31"/>
  <c r="D21" i="32" s="1"/>
  <c r="F34" i="29"/>
  <c r="D21" i="30" s="1"/>
  <c r="H8" i="33"/>
  <c r="H34" i="33" s="1"/>
  <c r="D22" i="34" s="1"/>
  <c r="H8" i="35"/>
  <c r="H34" i="35" s="1"/>
  <c r="D22" i="36" s="1"/>
  <c r="H34" i="31"/>
  <c r="D22" i="32" s="1"/>
  <c r="H34" i="29"/>
  <c r="D22" i="30" s="1"/>
  <c r="H8" i="25"/>
  <c r="H34" i="25" s="1"/>
  <c r="D22" i="26" s="1"/>
  <c r="H8" i="27"/>
  <c r="H34" i="27" s="1"/>
  <c r="D22" i="28" s="1"/>
  <c r="E24" i="4"/>
  <c r="E24" i="26" s="1"/>
  <c r="E26" i="4"/>
  <c r="E26" i="26" s="1"/>
  <c r="D27" i="4"/>
  <c r="E27" i="4" s="1"/>
  <c r="E27" i="26" s="1"/>
  <c r="D23" i="4"/>
  <c r="E23" i="4" s="1"/>
  <c r="E23" i="26" s="1"/>
  <c r="F24" i="4" l="1"/>
  <c r="F23" i="4"/>
  <c r="F23" i="26"/>
  <c r="F24" i="26"/>
  <c r="F26" i="26"/>
  <c r="F26" i="4"/>
  <c r="D29" i="34"/>
  <c r="D31" i="34" s="1"/>
  <c r="D29" i="32"/>
  <c r="D31" i="32" s="1"/>
  <c r="D29" i="30"/>
  <c r="D31" i="30" s="1"/>
  <c r="D29" i="26"/>
  <c r="D31" i="26" s="1"/>
  <c r="F26" i="30" l="1"/>
  <c r="E26" i="34"/>
  <c r="F26" i="34" s="1"/>
  <c r="E27" i="34"/>
  <c r="F23" i="30"/>
  <c r="E23" i="34"/>
  <c r="F23" i="34" s="1"/>
  <c r="F24" i="30"/>
  <c r="E24" i="34"/>
  <c r="F24" i="34" s="1"/>
  <c r="D29" i="36"/>
  <c r="D31" i="36" s="1"/>
  <c r="D29" i="28"/>
  <c r="D31" i="28" s="1"/>
  <c r="D27" i="5"/>
  <c r="D28" i="5" s="1"/>
  <c r="D23" i="5"/>
  <c r="F47" i="24"/>
  <c r="E47" i="24"/>
  <c r="D47" i="24"/>
  <c r="C47" i="24"/>
  <c r="J34" i="24"/>
  <c r="I34" i="24"/>
  <c r="E34" i="24"/>
  <c r="D34" i="24"/>
  <c r="F33" i="24"/>
  <c r="H33" i="24" s="1"/>
  <c r="F32" i="24"/>
  <c r="H32" i="24" s="1"/>
  <c r="F31" i="24"/>
  <c r="H31" i="24" s="1"/>
  <c r="F30" i="24"/>
  <c r="H30" i="24" s="1"/>
  <c r="F29" i="24"/>
  <c r="H29" i="24" s="1"/>
  <c r="F28" i="24"/>
  <c r="H28" i="24" s="1"/>
  <c r="F27" i="24"/>
  <c r="H27" i="24" s="1"/>
  <c r="F26" i="24"/>
  <c r="H26" i="24" s="1"/>
  <c r="F25" i="24"/>
  <c r="H25" i="24" s="1"/>
  <c r="F24" i="24"/>
  <c r="H24" i="24" s="1"/>
  <c r="H23" i="24"/>
  <c r="F23" i="24"/>
  <c r="F22" i="24"/>
  <c r="H22" i="24" s="1"/>
  <c r="F21" i="24"/>
  <c r="H21" i="24" s="1"/>
  <c r="F20" i="24"/>
  <c r="H20" i="24" s="1"/>
  <c r="F19" i="24"/>
  <c r="H19" i="24" s="1"/>
  <c r="F18" i="24"/>
  <c r="H18" i="24" s="1"/>
  <c r="F17" i="24"/>
  <c r="H17" i="24" s="1"/>
  <c r="F16" i="24"/>
  <c r="H16" i="24" s="1"/>
  <c r="F15" i="24"/>
  <c r="H15" i="24" s="1"/>
  <c r="F14" i="24"/>
  <c r="H14" i="24" s="1"/>
  <c r="F13" i="24"/>
  <c r="H13" i="24" s="1"/>
  <c r="F12" i="24"/>
  <c r="H12" i="24" s="1"/>
  <c r="F11" i="24"/>
  <c r="H11" i="24" s="1"/>
  <c r="F10" i="24"/>
  <c r="H10" i="24" s="1"/>
  <c r="F9" i="24"/>
  <c r="H9" i="24" s="1"/>
  <c r="F8" i="24"/>
  <c r="F34" i="24" l="1"/>
  <c r="D21" i="5" s="1"/>
  <c r="H47" i="24"/>
  <c r="D25" i="5" s="1"/>
  <c r="H8" i="24"/>
  <c r="H34" i="24" s="1"/>
  <c r="D22" i="5" s="1"/>
  <c r="E24" i="5" l="1"/>
  <c r="E24" i="28" s="1"/>
  <c r="E26" i="5"/>
  <c r="E26" i="28" s="1"/>
  <c r="F24" i="28" l="1"/>
  <c r="F26" i="28"/>
  <c r="F28" i="17"/>
  <c r="H28" i="17" s="1"/>
  <c r="F31" i="17"/>
  <c r="H31" i="17" s="1"/>
  <c r="F30" i="17"/>
  <c r="H30" i="17" s="1"/>
  <c r="E26" i="36" l="1"/>
  <c r="F26" i="36" s="1"/>
  <c r="F26" i="32"/>
  <c r="E24" i="36"/>
  <c r="F24" i="36" s="1"/>
  <c r="F24" i="32"/>
  <c r="F25" i="17"/>
  <c r="H25" i="17" s="1"/>
  <c r="F26" i="17"/>
  <c r="H26" i="17" s="1"/>
  <c r="F27" i="17"/>
  <c r="H27" i="17" s="1"/>
  <c r="F29" i="17"/>
  <c r="H29" i="17" s="1"/>
  <c r="F32" i="17"/>
  <c r="H32" i="17" s="1"/>
  <c r="F33" i="17"/>
  <c r="H33" i="17" s="1"/>
  <c r="F8" i="17" l="1"/>
  <c r="H8" i="17" s="1"/>
  <c r="F9" i="17"/>
  <c r="H9" i="17" s="1"/>
  <c r="F10" i="17"/>
  <c r="H10" i="17" s="1"/>
  <c r="F11" i="17"/>
  <c r="H11" i="17" s="1"/>
  <c r="F12" i="17"/>
  <c r="H12" i="17" s="1"/>
  <c r="F13" i="17"/>
  <c r="H13" i="17" s="1"/>
  <c r="F14" i="17"/>
  <c r="H14" i="17" s="1"/>
  <c r="F15" i="17"/>
  <c r="H15" i="17" s="1"/>
  <c r="F16" i="17"/>
  <c r="H16" i="17" s="1"/>
  <c r="F17" i="17"/>
  <c r="H17" i="17" s="1"/>
  <c r="F18" i="17"/>
  <c r="H18" i="17" s="1"/>
  <c r="F19" i="17"/>
  <c r="H19" i="17" s="1"/>
  <c r="F20" i="17"/>
  <c r="H20" i="17" s="1"/>
  <c r="F21" i="17"/>
  <c r="H21" i="17" s="1"/>
  <c r="F22" i="17"/>
  <c r="H22" i="17" s="1"/>
  <c r="F23" i="17"/>
  <c r="H23" i="17" s="1"/>
  <c r="F24" i="17"/>
  <c r="H24" i="17" s="1"/>
  <c r="E47" i="17"/>
  <c r="C47" i="17"/>
  <c r="D47" i="17"/>
  <c r="F47" i="17"/>
  <c r="E27" i="5"/>
  <c r="E27" i="28" s="1"/>
  <c r="E27" i="44" s="1"/>
  <c r="E27" i="32" s="1"/>
  <c r="E34" i="17"/>
  <c r="D34" i="17"/>
  <c r="F24" i="5"/>
  <c r="I34" i="17"/>
  <c r="J34" i="17"/>
  <c r="E23" i="5" l="1"/>
  <c r="H47" i="17"/>
  <c r="D25" i="4" s="1"/>
  <c r="E25" i="4" s="1"/>
  <c r="F26" i="5"/>
  <c r="H34" i="17"/>
  <c r="D22" i="4" s="1"/>
  <c r="E22" i="4" s="1"/>
  <c r="F34" i="17"/>
  <c r="D21" i="4" s="1"/>
  <c r="E21" i="4" s="1"/>
  <c r="E25" i="26" l="1"/>
  <c r="E27" i="36"/>
  <c r="F23" i="5"/>
  <c r="E23" i="28"/>
  <c r="E22" i="26"/>
  <c r="F22" i="4"/>
  <c r="F21" i="4"/>
  <c r="E21" i="26"/>
  <c r="E28" i="4"/>
  <c r="E25" i="5"/>
  <c r="E21" i="5"/>
  <c r="E22" i="5"/>
  <c r="E22" i="28" s="1"/>
  <c r="F28" i="42" l="1"/>
  <c r="E29" i="42"/>
  <c r="F25" i="5"/>
  <c r="E25" i="28"/>
  <c r="F23" i="28"/>
  <c r="F25" i="26"/>
  <c r="F22" i="28"/>
  <c r="E21" i="28"/>
  <c r="F21" i="5"/>
  <c r="F21" i="26"/>
  <c r="F28" i="4"/>
  <c r="E28" i="26"/>
  <c r="E29" i="26" s="1"/>
  <c r="F22" i="26"/>
  <c r="D29" i="4"/>
  <c r="E29" i="4"/>
  <c r="F22" i="5"/>
  <c r="E28" i="5"/>
  <c r="E28" i="28" l="1"/>
  <c r="E28" i="44" s="1"/>
  <c r="E28" i="32" s="1"/>
  <c r="F23" i="32"/>
  <c r="E23" i="36"/>
  <c r="F23" i="36" s="1"/>
  <c r="E25" i="34"/>
  <c r="F25" i="34" s="1"/>
  <c r="F25" i="30"/>
  <c r="F25" i="28"/>
  <c r="F21" i="28"/>
  <c r="E22" i="36"/>
  <c r="F22" i="36" s="1"/>
  <c r="F22" i="32"/>
  <c r="E22" i="34"/>
  <c r="F22" i="34" s="1"/>
  <c r="F22" i="30"/>
  <c r="E29" i="30"/>
  <c r="F28" i="26"/>
  <c r="E21" i="34"/>
  <c r="F21" i="30"/>
  <c r="E29" i="5"/>
  <c r="F28" i="5"/>
  <c r="D29" i="5"/>
  <c r="F28" i="28" l="1"/>
  <c r="E29" i="28"/>
  <c r="F33" i="26" s="1"/>
  <c r="F28" i="44"/>
  <c r="E29" i="44"/>
  <c r="E25" i="36"/>
  <c r="F25" i="36" s="1"/>
  <c r="F25" i="32"/>
  <c r="E21" i="36"/>
  <c r="F21" i="32"/>
  <c r="E29" i="32"/>
  <c r="F33" i="32" s="1"/>
  <c r="E28" i="36"/>
  <c r="F28" i="36" s="1"/>
  <c r="F28" i="32"/>
  <c r="E28" i="34"/>
  <c r="F28" i="34" s="1"/>
  <c r="F28" i="30"/>
  <c r="F21" i="34"/>
  <c r="D31" i="5"/>
  <c r="D31" i="4"/>
  <c r="F33" i="28" l="1"/>
  <c r="F33" i="44"/>
  <c r="F33" i="42"/>
  <c r="E29" i="34"/>
  <c r="F33" i="30"/>
  <c r="F21" i="36"/>
  <c r="E29" i="36"/>
  <c r="F33" i="4"/>
  <c r="F33" i="5"/>
  <c r="F33" i="34" l="1"/>
  <c r="F33" i="36"/>
  <c r="C37" i="39"/>
  <c r="C27" i="39"/>
  <c r="C38" i="39"/>
  <c r="B37" i="39"/>
  <c r="B38" i="39"/>
  <c r="B26" i="39"/>
  <c r="B27" i="39"/>
  <c r="D27" i="39" s="1"/>
  <c r="C26" i="39"/>
  <c r="C29" i="39" s="1"/>
  <c r="D26" i="39" l="1"/>
  <c r="D38" i="39"/>
  <c r="C40" i="39"/>
  <c r="B40" i="39"/>
  <c r="D37" i="39"/>
  <c r="B29" i="39"/>
  <c r="D40" i="39" l="1"/>
  <c r="C41" i="39"/>
  <c r="D29" i="39"/>
  <c r="C30" i="39"/>
  <c r="J223" i="40"/>
  <c r="K223" i="40" s="1"/>
  <c r="J220" i="40"/>
  <c r="J216" i="40"/>
  <c r="K216" i="40" s="1"/>
  <c r="J221" i="40"/>
  <c r="K221" i="40" s="1"/>
  <c r="L221" i="40" s="1"/>
  <c r="J222" i="40"/>
  <c r="K222" i="40" s="1"/>
  <c r="J215" i="40"/>
  <c r="J214" i="40"/>
  <c r="J219" i="40"/>
  <c r="J217" i="40"/>
  <c r="K217" i="40" s="1"/>
  <c r="L217" i="40" s="1"/>
  <c r="J218" i="40"/>
  <c r="J213" i="40"/>
  <c r="K213" i="40" s="1"/>
  <c r="L213" i="40" s="1"/>
  <c r="J226" i="40" l="1"/>
  <c r="B16" i="39" s="1"/>
  <c r="C27" i="4" s="1"/>
  <c r="L216" i="40"/>
  <c r="K219" i="40"/>
  <c r="L219" i="40" s="1"/>
  <c r="K218" i="40"/>
  <c r="L218" i="40" s="1"/>
  <c r="K214" i="40"/>
  <c r="L214" i="40" s="1"/>
  <c r="K215" i="40"/>
  <c r="L215" i="40" s="1"/>
  <c r="L222" i="40"/>
  <c r="K220" i="40"/>
  <c r="L220" i="40" s="1"/>
  <c r="L223" i="40"/>
  <c r="F27" i="4" l="1"/>
  <c r="C27" i="42"/>
  <c r="C27" i="26"/>
  <c r="L226" i="40"/>
  <c r="K226" i="40"/>
  <c r="C16" i="39" s="1"/>
  <c r="K164" i="40"/>
  <c r="J181" i="40"/>
  <c r="J177" i="40"/>
  <c r="K177" i="40" s="1"/>
  <c r="J174" i="40"/>
  <c r="K174" i="40" s="1"/>
  <c r="J164" i="40"/>
  <c r="L164" i="40" s="1"/>
  <c r="J179" i="40"/>
  <c r="K179" i="40" s="1"/>
  <c r="L179" i="40" s="1"/>
  <c r="J178" i="40"/>
  <c r="K178" i="40" s="1"/>
  <c r="J167" i="40"/>
  <c r="L167" i="40" s="1"/>
  <c r="K167" i="40"/>
  <c r="J172" i="40"/>
  <c r="L172" i="40" s="1"/>
  <c r="K172" i="40"/>
  <c r="K165" i="40"/>
  <c r="J165" i="40"/>
  <c r="L165" i="40" s="1"/>
  <c r="J183" i="40"/>
  <c r="J163" i="40"/>
  <c r="K163" i="40" s="1"/>
  <c r="L163" i="40" s="1"/>
  <c r="J173" i="40"/>
  <c r="L173" i="40" s="1"/>
  <c r="K173" i="40"/>
  <c r="J171" i="40"/>
  <c r="K171" i="40" s="1"/>
  <c r="L171" i="40" s="1"/>
  <c r="K182" i="40"/>
  <c r="J182" i="40"/>
  <c r="L182" i="40" s="1"/>
  <c r="J162" i="40"/>
  <c r="J176" i="40"/>
  <c r="L176" i="40" s="1"/>
  <c r="K176" i="40"/>
  <c r="J185" i="40"/>
  <c r="K185" i="40" s="1"/>
  <c r="L185" i="40" s="1"/>
  <c r="K168" i="40"/>
  <c r="J168" i="40"/>
  <c r="L168" i="40" s="1"/>
  <c r="J170" i="40"/>
  <c r="J184" i="40"/>
  <c r="K184" i="40" s="1"/>
  <c r="K166" i="40"/>
  <c r="L166" i="40" s="1"/>
  <c r="J166" i="40"/>
  <c r="J175" i="40"/>
  <c r="K175" i="40" s="1"/>
  <c r="J180" i="40"/>
  <c r="K180" i="40" s="1"/>
  <c r="L180" i="40" s="1"/>
  <c r="J169" i="40"/>
  <c r="J161" i="40"/>
  <c r="J188" i="40" s="1"/>
  <c r="C27" i="30" l="1"/>
  <c r="C29" i="26"/>
  <c r="F27" i="26"/>
  <c r="F27" i="42"/>
  <c r="C29" i="42"/>
  <c r="D16" i="39"/>
  <c r="C27" i="5"/>
  <c r="J231" i="40"/>
  <c r="J250" i="40" s="1"/>
  <c r="B15" i="39"/>
  <c r="L169" i="40"/>
  <c r="K181" i="40"/>
  <c r="L181" i="40" s="1"/>
  <c r="K161" i="40"/>
  <c r="K188" i="40" s="1"/>
  <c r="K169" i="40"/>
  <c r="L175" i="40"/>
  <c r="L184" i="40"/>
  <c r="K170" i="40"/>
  <c r="L170" i="40" s="1"/>
  <c r="K162" i="40"/>
  <c r="L162" i="40" s="1"/>
  <c r="K183" i="40"/>
  <c r="L183" i="40" s="1"/>
  <c r="L178" i="40"/>
  <c r="L174" i="40"/>
  <c r="L177" i="40"/>
  <c r="C27" i="44" l="1"/>
  <c r="C27" i="28"/>
  <c r="C29" i="5"/>
  <c r="F27" i="5"/>
  <c r="F29" i="26"/>
  <c r="F32" i="26"/>
  <c r="F32" i="42"/>
  <c r="F29" i="42"/>
  <c r="C27" i="34"/>
  <c r="C29" i="30"/>
  <c r="F27" i="30"/>
  <c r="K231" i="40"/>
  <c r="K250" i="40" s="1"/>
  <c r="C15" i="39"/>
  <c r="C18" i="39" s="1"/>
  <c r="E18" i="39" s="1"/>
  <c r="L161" i="40"/>
  <c r="L188" i="40" s="1"/>
  <c r="L231" i="40" s="1"/>
  <c r="L250" i="40" s="1"/>
  <c r="C25" i="4"/>
  <c r="D15" i="39"/>
  <c r="B18" i="39"/>
  <c r="F32" i="5" l="1"/>
  <c r="F29" i="5"/>
  <c r="F29" i="30"/>
  <c r="F32" i="30"/>
  <c r="C27" i="32"/>
  <c r="C29" i="28"/>
  <c r="F27" i="28"/>
  <c r="C29" i="34"/>
  <c r="F27" i="34"/>
  <c r="F27" i="44"/>
  <c r="C29" i="44"/>
  <c r="C29" i="4"/>
  <c r="F25" i="4"/>
  <c r="D18" i="39"/>
  <c r="C19" i="39"/>
  <c r="F32" i="44" l="1"/>
  <c r="F29" i="44"/>
  <c r="F32" i="28"/>
  <c r="F29" i="28"/>
  <c r="F32" i="34"/>
  <c r="F29" i="34"/>
  <c r="C27" i="36"/>
  <c r="C29" i="32"/>
  <c r="F27" i="32"/>
  <c r="F32" i="4"/>
  <c r="F29" i="4"/>
  <c r="F29" i="32" l="1"/>
  <c r="F32" i="32"/>
  <c r="C29" i="36"/>
  <c r="F27" i="36"/>
  <c r="F32" i="36" l="1"/>
  <c r="F29" i="36"/>
</calcChain>
</file>

<file path=xl/sharedStrings.xml><?xml version="1.0" encoding="utf-8"?>
<sst xmlns="http://schemas.openxmlformats.org/spreadsheetml/2006/main" count="1617" uniqueCount="333">
  <si>
    <t>Salary</t>
  </si>
  <si>
    <t>Name</t>
  </si>
  <si>
    <t>Do NOT change the items in the white areas or the worksheet will not calculate the totals for you.</t>
  </si>
  <si>
    <t>Per Diem</t>
  </si>
  <si>
    <t>Hotel</t>
  </si>
  <si>
    <t>Mileage</t>
  </si>
  <si>
    <t>TOTAL</t>
  </si>
  <si>
    <t>STATE SHARE DOCUMENTATION REPORT</t>
  </si>
  <si>
    <t>(See Reverse for Instructions)</t>
  </si>
  <si>
    <t>The CSU, Chico Research Foundation</t>
  </si>
  <si>
    <t>Date:</t>
  </si>
  <si>
    <t xml:space="preserve"> </t>
  </si>
  <si>
    <r>
      <t xml:space="preserve">Subcontractor Name/Address </t>
    </r>
    <r>
      <rPr>
        <b/>
        <sz val="8"/>
        <rFont val="Arial"/>
        <family val="2"/>
      </rPr>
      <t>(to send warrant)</t>
    </r>
  </si>
  <si>
    <r>
      <t xml:space="preserve">     [   ] </t>
    </r>
    <r>
      <rPr>
        <sz val="8"/>
        <rFont val="Arial"/>
        <family val="2"/>
      </rPr>
      <t xml:space="preserve">Check if remittance address changed since </t>
    </r>
  </si>
  <si>
    <t xml:space="preserve">              last Invoice.</t>
  </si>
  <si>
    <t xml:space="preserve">Check if Final Report for Contract Term     </t>
  </si>
  <si>
    <t xml:space="preserve">[   ]        </t>
  </si>
  <si>
    <t>Check if Final Report for Fiscal Year</t>
  </si>
  <si>
    <t>[   ]</t>
  </si>
  <si>
    <t xml:space="preserve">Contract Number: </t>
  </si>
  <si>
    <t xml:space="preserve">Contract Term:  </t>
  </si>
  <si>
    <t xml:space="preserve">State Share Period :  </t>
  </si>
  <si>
    <t xml:space="preserve">Telephone: </t>
  </si>
  <si>
    <t>State Share                                                                                      Budget Categories                                                                                         (1)</t>
  </si>
  <si>
    <t>Approved          State Share Budget        (2)</t>
  </si>
  <si>
    <t xml:space="preserve">Cumulative Expenses         To Date             (4) </t>
  </si>
  <si>
    <t xml:space="preserve">                           Unexpended Balance         (5)</t>
  </si>
  <si>
    <t xml:space="preserve"> A.   PERSONNEL SALARIES</t>
  </si>
  <si>
    <t xml:space="preserve"> C.   OPERATING EXPENSES</t>
  </si>
  <si>
    <t xml:space="preserve"> D.    EQUIPMENT EXPENSES</t>
  </si>
  <si>
    <t xml:space="preserve"> E.    TRAVEL AND PER DIEM </t>
  </si>
  <si>
    <t xml:space="preserve"> F.    SUBCONTRACTS </t>
  </si>
  <si>
    <t xml:space="preserve"> G.    OTHER COSTS </t>
  </si>
  <si>
    <t xml:space="preserve">                                            TOTAL EXPENSES</t>
  </si>
  <si>
    <t>TOTAL STATE SHARE CLAIMED FOR THIS PERIOD</t>
  </si>
  <si>
    <t xml:space="preserve">No Federal funds were counted for these State Share expenditures (with the exception of Indian Tribal Organizations), nor were the funds used as  </t>
  </si>
  <si>
    <t>______________________________________________</t>
  </si>
  <si>
    <t>____________________</t>
  </si>
  <si>
    <t>Signature of Project Coordinator</t>
  </si>
  <si>
    <t>Date</t>
  </si>
  <si>
    <t>_____________________</t>
  </si>
  <si>
    <t>Signature of Accounting Representative</t>
  </si>
  <si>
    <t>STATE SHARE DOCUMENTATION REPORT INSTRUCTIONS</t>
  </si>
  <si>
    <t>TOP SECTION</t>
  </si>
  <si>
    <t xml:space="preserve">Fill in the date, Contractor name, address (where warrant is to be mailed), telephone number, contract number, contract term, and State Share </t>
  </si>
  <si>
    <t>period.  Be sure to check the box if payment address differs from address on the actual contract and submit a letter to the Center</t>
  </si>
  <si>
    <r>
      <t xml:space="preserve">For each of the Budget Categories below, provide only the total of actual expenses, </t>
    </r>
    <r>
      <rPr>
        <b/>
        <sz val="8.5"/>
        <rFont val="Arial"/>
        <family val="2"/>
      </rPr>
      <t xml:space="preserve">do not round off figures.  </t>
    </r>
  </si>
  <si>
    <t>COLUMN 1 - State Share BUDGET CATEGORIES</t>
  </si>
  <si>
    <r>
      <t xml:space="preserve">A.    </t>
    </r>
    <r>
      <rPr>
        <u/>
        <sz val="8.5"/>
        <rFont val="Arial"/>
        <family val="2"/>
      </rPr>
      <t>Personnel Salaries</t>
    </r>
    <r>
      <rPr>
        <sz val="8.5"/>
        <rFont val="Arial"/>
        <family val="2"/>
      </rPr>
      <t xml:space="preserve">:  Include all expenses associated with all personnel positions listed in the budget justification.  </t>
    </r>
    <r>
      <rPr>
        <strike/>
        <sz val="8.5"/>
        <rFont val="Arial"/>
        <family val="2"/>
      </rPr>
      <t/>
    </r>
  </si>
  <si>
    <t xml:space="preserve">         </t>
  </si>
  <si>
    <r>
      <t xml:space="preserve">B.    </t>
    </r>
    <r>
      <rPr>
        <u/>
        <sz val="8.5"/>
        <rFont val="Arial"/>
        <family val="2"/>
      </rPr>
      <t>Fringe Benefits</t>
    </r>
    <r>
      <rPr>
        <sz val="8.5"/>
        <rFont val="Arial"/>
        <family val="2"/>
      </rPr>
      <t xml:space="preserve">:  Complete the fringe benefits line item in accordance with the contract budget utilizing actuals per personnel positions.  </t>
    </r>
  </si>
  <si>
    <t xml:space="preserve">        Provide the actual fringe benefits.  percentage rate for the period in the space provided and calculate the actual amount as a </t>
  </si>
  <si>
    <t xml:space="preserve">        percentage of the Personnel Salaries total.</t>
  </si>
  <si>
    <t xml:space="preserve">       </t>
  </si>
  <si>
    <r>
      <t xml:space="preserve">C.    </t>
    </r>
    <r>
      <rPr>
        <u/>
        <sz val="8.5"/>
        <rFont val="Arial"/>
        <family val="2"/>
      </rPr>
      <t>Operating Expenses</t>
    </r>
    <r>
      <rPr>
        <sz val="8.5"/>
        <rFont val="Arial"/>
        <family val="2"/>
      </rPr>
      <t xml:space="preserve">:  Include all expenses associated with the items identified in the budget justification.  </t>
    </r>
  </si>
  <si>
    <r>
      <t xml:space="preserve">D.    </t>
    </r>
    <r>
      <rPr>
        <u/>
        <sz val="8.5"/>
        <rFont val="Arial"/>
        <family val="2"/>
      </rPr>
      <t>Equipment Expenses</t>
    </r>
    <r>
      <rPr>
        <sz val="8.5"/>
        <rFont val="Arial"/>
        <family val="2"/>
      </rPr>
      <t xml:space="preserve">:  Include the purchase costs of any equipment listed for this line item in the budget justification.  </t>
    </r>
  </si>
  <si>
    <r>
      <t xml:space="preserve">E.    </t>
    </r>
    <r>
      <rPr>
        <u/>
        <sz val="8.5"/>
        <rFont val="Arial"/>
        <family val="2"/>
      </rPr>
      <t>Travel and Per Diem</t>
    </r>
    <r>
      <rPr>
        <sz val="8.5"/>
        <rFont val="Arial"/>
        <family val="2"/>
      </rPr>
      <t>:  Include travel expenses incurred in accordance with the contract and budget justification.</t>
    </r>
  </si>
  <si>
    <r>
      <t xml:space="preserve">F.    </t>
    </r>
    <r>
      <rPr>
        <u/>
        <sz val="8.5"/>
        <rFont val="Arial"/>
        <family val="2"/>
      </rPr>
      <t>Subcontracts</t>
    </r>
    <r>
      <rPr>
        <sz val="8.5"/>
        <rFont val="Arial"/>
        <family val="2"/>
      </rPr>
      <t xml:space="preserve">:  Include costs associated with subcontractors to do specialized tasks in conformance with the Scope of Work </t>
    </r>
    <r>
      <rPr>
        <strike/>
        <sz val="8.5"/>
        <color indexed="10"/>
        <rFont val="Arial"/>
        <family val="2"/>
      </rPr>
      <t/>
    </r>
  </si>
  <si>
    <t xml:space="preserve">       and State Share budget justification.</t>
  </si>
  <si>
    <r>
      <t xml:space="preserve">G.    </t>
    </r>
    <r>
      <rPr>
        <u/>
        <sz val="8.5"/>
        <rFont val="Arial"/>
        <family val="2"/>
      </rPr>
      <t>Other Costs</t>
    </r>
    <r>
      <rPr>
        <sz val="8.5"/>
        <rFont val="Arial"/>
        <family val="2"/>
      </rPr>
      <t xml:space="preserve">:  Include all expenses associated with the items identified in the budget justification.  </t>
    </r>
  </si>
  <si>
    <r>
      <t xml:space="preserve">H.    </t>
    </r>
    <r>
      <rPr>
        <u/>
        <sz val="8.5"/>
        <rFont val="Arial"/>
        <family val="2"/>
      </rPr>
      <t>Indirect Costs</t>
    </r>
    <r>
      <rPr>
        <sz val="8.5"/>
        <rFont val="Arial"/>
        <family val="2"/>
      </rPr>
      <t>:  Complete the indirect costs in accordance with the contract budget justification.  Provide the actual indirect costs</t>
    </r>
  </si>
  <si>
    <t xml:space="preserve">       percentage rate claimed for the State Share and the basis for the calculation (e.g., Total Personnel Expenses, Total Direct Costs, etc.)</t>
  </si>
  <si>
    <t xml:space="preserve">       in the space provided.</t>
  </si>
  <si>
    <t xml:space="preserve">                                 Total Expenses:  This is the sum of line items A - H.</t>
  </si>
  <si>
    <t xml:space="preserve">                                 Total State Share Claimed For This Period:  This amount reflects the total State Share claimed for this period.</t>
  </si>
  <si>
    <t xml:space="preserve">COLUMN 2 - APPROVED STATE SHARE BUDGET:  This is the approved contract State Share Budget.  Amount entered in this column must be </t>
  </si>
  <si>
    <t xml:space="preserve">COLUMN 3 - ACTUAL EXPENSES THIS PERIOD:  Use this column to record the actual State Share expenses for each line item during the State </t>
  </si>
  <si>
    <t>Share period.  For budgeted line items that do not have expenditures during the State Share period, signify with -0-.  For line items without an</t>
  </si>
  <si>
    <t>allocation, indicate N/A (does not apply) on the line item.  Attach an additional sheet if further explanation for any line item(s) is necessary.</t>
  </si>
  <si>
    <r>
      <t>COLUMN 4 - CUMULATIVE EXPENSES TO DATE</t>
    </r>
    <r>
      <rPr>
        <sz val="8.5"/>
        <rFont val="Arial"/>
        <family val="2"/>
      </rPr>
      <t xml:space="preserve">:  This column is the total of all expenses paid under the contract through the </t>
    </r>
  </si>
  <si>
    <t>current State Share period.</t>
  </si>
  <si>
    <t xml:space="preserve">COLUMN 5 - BALANCE OF STATE SHARE TO BE REPORTED:  The amount in this column should be the difference between Column </t>
  </si>
  <si>
    <t xml:space="preserve">2 (Approved State Share Budget) and Column 4 (Cumulative Expenses to Date).  Column 2 - Column 4 = Column 5 (Balance of State Share </t>
  </si>
  <si>
    <t>to be Reported).</t>
  </si>
  <si>
    <r>
      <t>SIGNATURE SECTION</t>
    </r>
    <r>
      <rPr>
        <sz val="8.5"/>
        <rFont val="Arial"/>
        <family val="2"/>
      </rPr>
      <t>:  Original signature of authorized project coordinator and accounting representative and the date must appear on the</t>
    </r>
  </si>
  <si>
    <t>State Share Documentation Report.  Use a pen color other than black ink (BLUE ink is recommended) for original signature.</t>
  </si>
  <si>
    <t>INVOICE</t>
  </si>
  <si>
    <t xml:space="preserve">Federal Share Period :  </t>
  </si>
  <si>
    <t>Federal Share                                                                                      Budget Categories                                                                                         (1)</t>
  </si>
  <si>
    <t>Approved          Federal Share Budget        (2)</t>
  </si>
  <si>
    <t>TOTAL Federal Share CLAIMED FOR THIS PERIOD</t>
  </si>
  <si>
    <t xml:space="preserve">No Federal funds were counted for these Federal Share expenditures (with the exception of Indian Tribal Organizations), nor were the funds used as  </t>
  </si>
  <si>
    <t>Federal Share DOCUMENTATION REPORT INSTRUCTIONS</t>
  </si>
  <si>
    <t xml:space="preserve">Fill in the date, Contractor name, address (where warrant is to be mailed), telephone number, contract number, contract term, and Federal Share </t>
  </si>
  <si>
    <t>COLUMN 1 - Federal Share BUDGET CATEGORIES</t>
  </si>
  <si>
    <t xml:space="preserve">       and Federal Share budget justification.</t>
  </si>
  <si>
    <t xml:space="preserve">       percentage rate claimed for the Federal Share and the basis for the calculation (e.g., Total Personnel Expenses, Total Direct Costs, etc.)</t>
  </si>
  <si>
    <t xml:space="preserve">                                 Total Federal Share Claimed For This Period:  This amount reflects the total Federal Share claimed for this period.</t>
  </si>
  <si>
    <t xml:space="preserve">COLUMN 2 - APPROVED Federal Share BUDGET:  This is the approved contract Federal Share Budget.  Amount entered in this column must be </t>
  </si>
  <si>
    <t xml:space="preserve">COLUMN 3 - ACTUAL EXPENSES THIS PERIOD:  Use this column to record the actual Federal Share expenses for each line item during the State </t>
  </si>
  <si>
    <t>Share period.  For budgeted line items that do not have expenditures during the Federal Share period, signify with -0-.  For line items without an</t>
  </si>
  <si>
    <t>current Federal Share period.</t>
  </si>
  <si>
    <t xml:space="preserve">COLUMN 5 - BALANCE OF Federal Share TO BE REPORTED:  The amount in this column should be the difference between Column </t>
  </si>
  <si>
    <t xml:space="preserve">2 (Approved Federal Share Budget) and Column 4 (Cumulative Expenses to Date).  Column 2 - Column 4 = Column 5 (Balance of Federal Share </t>
  </si>
  <si>
    <t>Federal Share Documentation Report.  Use a pen color other than black ink (BLUE ink is recommended) for original signature.</t>
  </si>
  <si>
    <t xml:space="preserve">CalFresh Outreach </t>
  </si>
  <si>
    <t>CalFresh Outreach Program</t>
  </si>
  <si>
    <t>TOTAL:</t>
  </si>
  <si>
    <t>CalFresh Outreach</t>
  </si>
  <si>
    <t>Salary/Ben</t>
  </si>
  <si>
    <t>Center for Healthy Communities (CHC)</t>
  </si>
  <si>
    <t xml:space="preserve">  </t>
  </si>
  <si>
    <t>Staff- Insert Name</t>
  </si>
  <si>
    <t xml:space="preserve">I certify that the above State Share expenditures were directed toward allowable CalFresh Outreach activities as defined in the current subcontract.  </t>
  </si>
  <si>
    <t xml:space="preserve">State Share for other Federal funds. I certify that the time and expenditure records and purchasing back-up documentation for the above contributions </t>
  </si>
  <si>
    <t>are available for any CalFresh Outreach audit/review should they become necessary.</t>
  </si>
  <si>
    <t>Chico, CA 95928-5388</t>
  </si>
  <si>
    <t>25 Main Street, Suite 101</t>
  </si>
  <si>
    <t>Rev. 11/15/2016</t>
  </si>
  <si>
    <t xml:space="preserve">for Healthy Communities (CHC) indicating your new payment address.  </t>
  </si>
  <si>
    <t>identical to the approved contract State Share Budget and cannot be changed without prior approval by CHC.</t>
  </si>
  <si>
    <t xml:space="preserve">I certify that the above Federal Share expenditures were directed toward allowable CalFresh Outreach activities as defined in the current subcontract.   </t>
  </si>
  <si>
    <t xml:space="preserve">for Healthy Communities (CHCP) indicating your new payment address.  </t>
  </si>
  <si>
    <t>identical to the approved contract Federal Share Budget and cannot be changed without prior approval by CHC.</t>
  </si>
  <si>
    <t>A. Personnel Salaries and B. Fringe Benefit Costs</t>
  </si>
  <si>
    <t>C. Operating Costs (general copies, office supplies, etc.)</t>
  </si>
  <si>
    <t>E. Travel Expenses</t>
  </si>
  <si>
    <t>G. Other Costs (program specific costs)</t>
  </si>
  <si>
    <r>
      <t>NOTE:</t>
    </r>
    <r>
      <rPr>
        <sz val="12"/>
        <rFont val="Arial"/>
        <family val="2"/>
      </rPr>
      <t xml:space="preserve"> Areas in yellow can be filled in. The white columns and totals have formulas in them. </t>
    </r>
  </si>
  <si>
    <t>Other</t>
  </si>
  <si>
    <t>Total Hours for Quarter</t>
  </si>
  <si>
    <t>Hourly Pay Rate</t>
  </si>
  <si>
    <t>Fringe Benefit %</t>
  </si>
  <si>
    <t>Program FB Cost</t>
  </si>
  <si>
    <t>Program Salary Cost</t>
  </si>
  <si>
    <t>Summary Worksheet</t>
  </si>
  <si>
    <t xml:space="preserve"> B.   FRINGE BENEFITS </t>
  </si>
  <si>
    <t xml:space="preserve"> B.   FRINGE BENEFITS</t>
  </si>
  <si>
    <t>State Share ONLY</t>
  </si>
  <si>
    <t>Federal Share ONLY</t>
  </si>
  <si>
    <t xml:space="preserve">Actual    Expenses This Period  (3) </t>
  </si>
  <si>
    <t>Actual    Expenses This Period  (3)</t>
  </si>
  <si>
    <t xml:space="preserve">                           Unexpended Balance
(5)</t>
  </si>
  <si>
    <t>Percent of total budgeted:</t>
  </si>
  <si>
    <t>Percent of cumulative total program costs (should be ≤ 33.33% by the end of project year):</t>
  </si>
  <si>
    <t>Percent of cumulative total program costs (should be ≥ 66.67% by the end of project year):</t>
  </si>
  <si>
    <t>Rev. 11/28/2017</t>
  </si>
  <si>
    <r>
      <t xml:space="preserve">Position Title                                    </t>
    </r>
    <r>
      <rPr>
        <b/>
        <sz val="9"/>
        <rFont val="Arial"/>
        <family val="2"/>
      </rPr>
      <t>(as shown in Budget Detail)</t>
    </r>
  </si>
  <si>
    <t>Subcontractor Invoice Checklist</t>
  </si>
  <si>
    <r>
      <t>n</t>
    </r>
    <r>
      <rPr>
        <sz val="7"/>
        <color rgb="FFED7D31"/>
        <rFont val="Times New Roman"/>
        <family val="1"/>
      </rPr>
      <t xml:space="preserve">  </t>
    </r>
    <r>
      <rPr>
        <sz val="11"/>
        <rFont val="Century Gothic"/>
        <family val="2"/>
      </rPr>
      <t>The total hours between both federal share and state share match TEF</t>
    </r>
  </si>
  <si>
    <r>
      <t>¨</t>
    </r>
    <r>
      <rPr>
        <sz val="11"/>
        <rFont val="Century Gothic"/>
        <family val="2"/>
      </rPr>
      <t xml:space="preserve"> All dates reflect the correct quarter being submitted</t>
    </r>
  </si>
  <si>
    <r>
      <t>n</t>
    </r>
    <r>
      <rPr>
        <sz val="7"/>
        <color rgb="FFED7D31"/>
        <rFont val="Times New Roman"/>
        <family val="1"/>
      </rPr>
      <t xml:space="preserve">  </t>
    </r>
    <r>
      <rPr>
        <sz val="11"/>
        <rFont val="Century Gothic"/>
        <family val="2"/>
      </rPr>
      <t>Supplemental invoices should be labeled “supplemental” next to date</t>
    </r>
  </si>
  <si>
    <r>
      <t>n</t>
    </r>
    <r>
      <rPr>
        <sz val="7"/>
        <color rgb="FFED7D31"/>
        <rFont val="Times New Roman"/>
        <family val="1"/>
      </rPr>
      <t xml:space="preserve">  </t>
    </r>
    <r>
      <rPr>
        <sz val="11"/>
        <rFont val="Century Gothic"/>
        <family val="2"/>
      </rPr>
      <t>Dates on TEFs should be on or after the last date of hours claimed</t>
    </r>
  </si>
  <si>
    <t xml:space="preserve">         To Do</t>
  </si>
  <si>
    <t>Federal Fiscal Year: 2018-19</t>
  </si>
  <si>
    <t>Invoice Period:  10/01/2018-12/31/2018</t>
  </si>
  <si>
    <t>10/01/2018-9/30/2021</t>
  </si>
  <si>
    <t>10/01/2018-12/31/2018</t>
  </si>
  <si>
    <t>Invoice Period:  01/01/2019-03/31/2019</t>
  </si>
  <si>
    <t>01/01/2019-03/31/2019</t>
  </si>
  <si>
    <t>Invoice Period:  04/01/2019-06/30/2019</t>
  </si>
  <si>
    <t>04/01/2019-06/30/2019</t>
  </si>
  <si>
    <t>Invoice Period:  07/01/2019-09/30/2019</t>
  </si>
  <si>
    <t>07/01/2019-09/30/2019</t>
  </si>
  <si>
    <t>Quarterly invoice and state share documentation reports (SSDR) are completed within the provided invoice workbook and are to be submitted with personnel back-up documentation (Time &amp; Effort Forms) within 30 days of the end of each quarter. Once submitted, the invoice review process will be completed within 5 business days. If corrections are requested, please resubmit corrected docs within 5 business days of receipt of request.</t>
  </si>
  <si>
    <t>The invoice workbook will be reviewed for the following:</t>
  </si>
  <si>
    <r>
      <t>¨</t>
    </r>
    <r>
      <rPr>
        <sz val="11"/>
        <rFont val="Century Gothic"/>
        <family val="2"/>
      </rPr>
      <t xml:space="preserve"> All personnel that submit TEFs are listed on the entry page of the invoice workbook &amp; all personnel listed on the entry page of the invoice workbook have TEFs</t>
    </r>
  </si>
  <si>
    <r>
      <t>¨</t>
    </r>
    <r>
      <rPr>
        <sz val="11"/>
        <rFont val="Century Gothic"/>
        <family val="2"/>
      </rPr>
      <t xml:space="preserve"> There are no negative balance on the FS invoice “Unexpended Balance” column. If negative balance, there are two options:</t>
    </r>
  </si>
  <si>
    <r>
      <t>n</t>
    </r>
    <r>
      <rPr>
        <sz val="7"/>
        <color rgb="FFED7D31"/>
        <rFont val="Times New Roman"/>
        <family val="1"/>
      </rPr>
      <t xml:space="preserve">  </t>
    </r>
    <r>
      <rPr>
        <sz val="11"/>
        <rFont val="Century Gothic"/>
        <family val="2"/>
      </rPr>
      <t>Deduct overage from expenses being claimed; or</t>
    </r>
  </si>
  <si>
    <r>
      <t>n</t>
    </r>
    <r>
      <rPr>
        <sz val="7"/>
        <color rgb="FFED7D31"/>
        <rFont val="Times New Roman"/>
        <family val="1"/>
      </rPr>
      <t xml:space="preserve">  </t>
    </r>
    <r>
      <rPr>
        <sz val="11"/>
        <rFont val="Century Gothic"/>
        <family val="2"/>
      </rPr>
      <t>Complete a BAR to move money between categories (invoice will not be processed until BAR is approved)</t>
    </r>
  </si>
  <si>
    <r>
      <t>¨</t>
    </r>
    <r>
      <rPr>
        <sz val="11"/>
        <rFont val="Century Gothic"/>
        <family val="2"/>
      </rPr>
      <t xml:space="preserve"> There must be enough cumulative state share reported to cover cumulative federal share on invoice (i.e. cumulative SS total should be at least double the cumulative FS total)</t>
    </r>
  </si>
  <si>
    <r>
      <t>¨</t>
    </r>
    <r>
      <rPr>
        <sz val="11"/>
        <rFont val="Century Gothic"/>
        <family val="2"/>
      </rPr>
      <t xml:space="preserve"> Be sure to use the current version of your invoice workbook (when a BAR is approved, CHC will update your invoice workbook for you)</t>
    </r>
  </si>
  <si>
    <r>
      <t>n</t>
    </r>
    <r>
      <rPr>
        <sz val="7"/>
        <color rgb="FFED7D31"/>
        <rFont val="Times New Roman"/>
        <family val="1"/>
      </rPr>
      <t xml:space="preserve">  </t>
    </r>
    <r>
      <rPr>
        <sz val="11"/>
        <rFont val="Century Gothic"/>
        <family val="2"/>
      </rPr>
      <t>Supplemental invoices should be labeled “supplemental” next to period reported</t>
    </r>
  </si>
  <si>
    <r>
      <t>n</t>
    </r>
    <r>
      <rPr>
        <sz val="7"/>
        <color rgb="FFED7D31"/>
        <rFont val="Times New Roman"/>
        <family val="1"/>
      </rPr>
      <t xml:space="preserve">  </t>
    </r>
    <r>
      <rPr>
        <sz val="11"/>
        <rFont val="Century Gothic"/>
        <family val="2"/>
      </rPr>
      <t>Date in the top, right corner of invoice and SSDR should reflect submission date (~30 days after quarter end)</t>
    </r>
  </si>
  <si>
    <t>Personnel Back-up documentation in the form of TEFs will be reviewed for the following:</t>
  </si>
  <si>
    <r>
      <t>¨</t>
    </r>
    <r>
      <rPr>
        <sz val="11"/>
        <rFont val="Century Gothic"/>
        <family val="2"/>
      </rPr>
      <t xml:space="preserve"> TEF (time and effort form) hours are reported in quarter hour increments</t>
    </r>
  </si>
  <si>
    <r>
      <t>¨</t>
    </r>
    <r>
      <rPr>
        <sz val="11"/>
        <rFont val="Century Gothic"/>
        <family val="2"/>
      </rPr>
      <t xml:space="preserve"> Hours reported in TEFs match hours reported in quarterly entry page</t>
    </r>
  </si>
  <si>
    <r>
      <t>¨</t>
    </r>
    <r>
      <rPr>
        <sz val="11"/>
        <rFont val="Century Gothic"/>
        <family val="2"/>
      </rPr>
      <t xml:space="preserve"> Dates of signatures on TEFs should be on or after the last date of hours claimed</t>
    </r>
  </si>
  <si>
    <r>
      <t>¨</t>
    </r>
    <r>
      <rPr>
        <sz val="11"/>
        <rFont val="Century Gothic"/>
        <family val="2"/>
      </rPr>
      <t xml:space="preserve"> If TEF is missing employee signature, request signature or state “unavailable to sign” and acquire supervisor signature</t>
    </r>
  </si>
  <si>
    <r>
      <t>¨</t>
    </r>
    <r>
      <rPr>
        <sz val="11"/>
        <rFont val="Century Gothic"/>
        <family val="2"/>
      </rPr>
      <t xml:space="preserve"> Volunteers &amp; Interns</t>
    </r>
  </si>
  <si>
    <r>
      <t>n</t>
    </r>
    <r>
      <rPr>
        <sz val="7"/>
        <color rgb="FFED7D31"/>
        <rFont val="Times New Roman"/>
        <family val="1"/>
      </rPr>
      <t xml:space="preserve">  </t>
    </r>
    <r>
      <rPr>
        <sz val="11"/>
        <rFont val="Century Gothic"/>
        <family val="2"/>
      </rPr>
      <t>Unpaid interns are not subject to fringe benefit (FB) rates (enter FB rate as 0.0%)</t>
    </r>
  </si>
  <si>
    <r>
      <t>n</t>
    </r>
    <r>
      <rPr>
        <sz val="7"/>
        <color rgb="FFED7D31"/>
        <rFont val="Times New Roman"/>
        <family val="1"/>
      </rPr>
      <t xml:space="preserve">  </t>
    </r>
    <r>
      <rPr>
        <sz val="11"/>
        <rFont val="Century Gothic"/>
        <family val="2"/>
      </rPr>
      <t xml:space="preserve">Report hours on the provided Activity Log, or if intern hours are 100% CFO allowable activities, a signed Duty Statement can be used in lieu of the Activity Log. Either the Activity Log or signed Duty Statement is needed </t>
    </r>
    <r>
      <rPr>
        <u/>
        <sz val="11"/>
        <rFont val="Century Gothic"/>
        <family val="2"/>
      </rPr>
      <t>in addition to the TEF</t>
    </r>
    <r>
      <rPr>
        <sz val="11"/>
        <rFont val="Century Gothic"/>
        <family val="2"/>
      </rPr>
      <t>.</t>
    </r>
  </si>
  <si>
    <r>
      <t>¨</t>
    </r>
    <r>
      <rPr>
        <sz val="11"/>
        <rFont val="Century Gothic"/>
        <family val="2"/>
      </rPr>
      <t xml:space="preserve"> If an employee is splitting hours between state share (SS) and federal share (FS), please be sure:</t>
    </r>
  </si>
  <si>
    <r>
      <t>n</t>
    </r>
    <r>
      <rPr>
        <sz val="7"/>
        <color rgb="FFED7D31"/>
        <rFont val="Times New Roman"/>
        <family val="1"/>
      </rPr>
      <t xml:space="preserve">  </t>
    </r>
    <r>
      <rPr>
        <sz val="11"/>
        <rFont val="Century Gothic"/>
        <family val="2"/>
      </rPr>
      <t>Pay and FB rates are the same on both FS &amp; SS entry pages unless otherwise noted</t>
    </r>
  </si>
  <si>
    <r>
      <t>n</t>
    </r>
    <r>
      <rPr>
        <sz val="7"/>
        <color rgb="FFED7D31"/>
        <rFont val="Times New Roman"/>
        <family val="1"/>
      </rPr>
      <t xml:space="preserve">  </t>
    </r>
    <r>
      <rPr>
        <sz val="11"/>
        <rFont val="Century Gothic"/>
        <family val="2"/>
      </rPr>
      <t>If all hours are reported on one TEF, include a note on TEF stating the split. If separate TEFs are used, clearly label which is SS and which is FS.</t>
    </r>
  </si>
  <si>
    <t>COMBINED BUDGET SUMMARY</t>
  </si>
  <si>
    <t>Subcontracted Under CSU, Chico Research Foundation - Center for Healthy Communities</t>
  </si>
  <si>
    <t>Contract Number: TBA</t>
  </si>
  <si>
    <t>October 1, 2018 through September 30, 2021</t>
  </si>
  <si>
    <r>
      <rPr>
        <b/>
        <u/>
        <sz val="11"/>
        <color indexed="8"/>
        <rFont val="Calibri"/>
        <family val="2"/>
        <scheme val="minor"/>
      </rPr>
      <t>Note</t>
    </r>
    <r>
      <rPr>
        <b/>
        <sz val="11"/>
        <color indexed="8"/>
        <rFont val="Calibri"/>
        <family val="2"/>
        <scheme val="minor"/>
      </rPr>
      <t>:</t>
    </r>
    <r>
      <rPr>
        <sz val="11"/>
        <color indexed="8"/>
        <rFont val="Calibri"/>
        <family val="2"/>
        <scheme val="minor"/>
      </rPr>
      <t xml:space="preserve"> This Budget Summary worksheet will be automatically populated by data entered from the Annual Budget Detail worksheet. Please check to ensure that all data transfers properly and that all calculations are correct.   </t>
    </r>
    <r>
      <rPr>
        <sz val="11"/>
        <color indexed="62"/>
        <rFont val="Calibri"/>
        <family val="2"/>
        <scheme val="minor"/>
      </rPr>
      <t xml:space="preserve">Total Federal Share Budget must be </t>
    </r>
    <r>
      <rPr>
        <b/>
        <u/>
        <sz val="11"/>
        <color indexed="62"/>
        <rFont val="Calibri"/>
        <family val="2"/>
        <scheme val="minor"/>
      </rPr>
      <t>50% (or less)</t>
    </r>
    <r>
      <rPr>
        <sz val="11"/>
        <color indexed="62"/>
        <rFont val="Calibri"/>
        <family val="2"/>
        <scheme val="minor"/>
      </rPr>
      <t xml:space="preserve"> of total State Share Budget as reflected below.</t>
    </r>
  </si>
  <si>
    <t>FFY 2019</t>
  </si>
  <si>
    <t>Budget Line Categories</t>
  </si>
  <si>
    <t>State Share           
(Not Reimbursable)</t>
  </si>
  <si>
    <t>Federal Share (Reimbursable)</t>
  </si>
  <si>
    <t>Total Program Costs</t>
  </si>
  <si>
    <t>Personnel Salaries</t>
  </si>
  <si>
    <t>Fringe Benefits</t>
  </si>
  <si>
    <t>Operating Expenses</t>
  </si>
  <si>
    <t>Travel and Per Diem</t>
  </si>
  <si>
    <t>Other Costs</t>
  </si>
  <si>
    <t>Indirect Costs</t>
  </si>
  <si>
    <t>TOTALS</t>
  </si>
  <si>
    <t>Percent of Federal Share to State Share:</t>
  </si>
  <si>
    <t>FFY 2020</t>
  </si>
  <si>
    <t>FFY 2021</t>
  </si>
  <si>
    <t>Back to Table of Contents (TOC)</t>
  </si>
  <si>
    <t>Combined Annual Budget Detail</t>
  </si>
  <si>
    <t>(FFY 2019)</t>
  </si>
  <si>
    <r>
      <rPr>
        <i/>
        <sz val="11"/>
        <color indexed="8"/>
        <rFont val="Calibri"/>
        <family val="2"/>
        <scheme val="minor"/>
      </rPr>
      <t xml:space="preserve">Note: This budget represents both the </t>
    </r>
    <r>
      <rPr>
        <b/>
        <i/>
        <sz val="11"/>
        <color indexed="8"/>
        <rFont val="Calibri"/>
        <family val="2"/>
        <scheme val="minor"/>
      </rPr>
      <t>State Share costs (not reimbursable)</t>
    </r>
    <r>
      <rPr>
        <i/>
        <sz val="11"/>
        <color indexed="8"/>
        <rFont val="Calibri"/>
        <family val="2"/>
        <scheme val="minor"/>
      </rPr>
      <t xml:space="preserve"> and </t>
    </r>
    <r>
      <rPr>
        <b/>
        <i/>
        <sz val="11"/>
        <color indexed="8"/>
        <rFont val="Calibri"/>
        <family val="2"/>
        <scheme val="minor"/>
      </rPr>
      <t>Federal Share costs (reimbursable by USDA)</t>
    </r>
    <r>
      <rPr>
        <i/>
        <sz val="11"/>
        <color indexed="8"/>
        <rFont val="Calibri"/>
        <family val="2"/>
        <scheme val="minor"/>
      </rPr>
      <t xml:space="preserve">.  Both State Share costs and Federal Share costs are to be used to conduct allowable CalFresh outreach activities. Budgetary dollars designated as State Share must be from non-Federal sources, as defined by the USDA Guidance, to be used to conduct allowable CalFresh outreach activities. </t>
    </r>
    <r>
      <rPr>
        <i/>
        <sz val="11"/>
        <color indexed="62"/>
        <rFont val="Calibri"/>
        <family val="2"/>
        <scheme val="minor"/>
      </rPr>
      <t>Data entered on this tab will automatically populate the Combined Budget Summary worksheet, which shows the nine-line-item budget to be used for invoicing. Please double-check that all data are accurate and transferred accurately and completely.</t>
    </r>
  </si>
  <si>
    <t>PERSONNEL SALARIES: (Add as many lines as necessary to include all outreach staff, actual or proposed)</t>
  </si>
  <si>
    <t>Percent of Salary Paid from State Share:</t>
  </si>
  <si>
    <t>Total FTE for All Staff Listed:</t>
  </si>
  <si>
    <t>Organization's Total FTEs for Proration:</t>
  </si>
  <si>
    <t>enter total FTE</t>
  </si>
  <si>
    <t>Percent FTE for Proration:</t>
  </si>
  <si>
    <t>Fringe Benefit Calculator</t>
  </si>
  <si>
    <t>Position Title</t>
  </si>
  <si>
    <t>Annual Salary</t>
  </si>
  <si>
    <t xml:space="preserve">Total FTE                                  (as a decimal) </t>
  </si>
  <si>
    <t>State Share</t>
  </si>
  <si>
    <t>Federal Share</t>
  </si>
  <si>
    <t xml:space="preserve">Total Dollars     </t>
  </si>
  <si>
    <t>FB Rate</t>
  </si>
  <si>
    <t>SS FB Amount</t>
  </si>
  <si>
    <t>FS FB Amount</t>
  </si>
  <si>
    <t>1.</t>
  </si>
  <si>
    <t>Campus Program Manager (point person)</t>
  </si>
  <si>
    <t>Director of Health and Wellness</t>
  </si>
  <si>
    <t>Internship Supervisor</t>
  </si>
  <si>
    <t>TBD -- unpaid MSW student interns  1 @ 16hrs/wk x 17 wks/semester x 2 semesters</t>
  </si>
  <si>
    <t xml:space="preserve">Interns </t>
  </si>
  <si>
    <t>Program Assistants</t>
  </si>
  <si>
    <t>TBD -- 2 Advisors  @ approximately 0.5 hr/wk each x 17 wks/semester x 2 semesters</t>
  </si>
  <si>
    <t>Academic Success Center Advisors</t>
  </si>
  <si>
    <t>TBD -- 2 Counselors  @ approximately 0.75 hr/wk each x 17 wks/semester x 2 semesters</t>
  </si>
  <si>
    <t>Psychological Counselors</t>
  </si>
  <si>
    <t>TBD -- 2 Counselors  @ approximately 0.25 hr/wk each x 17 wks/semester x 2 semesters</t>
  </si>
  <si>
    <t>Disability Services Counselors</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</si>
  <si>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</si>
  <si>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</si>
  <si>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</si>
  <si>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</si>
  <si>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</si>
  <si>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</si>
  <si>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</si>
  <si>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</si>
  <si>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</si>
  <si>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</si>
  <si>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</si>
  <si>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</si>
  <si>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</si>
  <si>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</si>
  <si>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</si>
  <si>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</si>
  <si>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</si>
  <si>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</si>
  <si>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</si>
  <si>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</si>
  <si>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</si>
  <si>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</si>
  <si>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</si>
  <si>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</si>
  <si>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</si>
  <si>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</si>
  <si>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</si>
  <si>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</si>
  <si>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</si>
  <si>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</si>
  <si>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RATE:</t>
  </si>
  <si>
    <t>TOTAL PERSONNEL SALARIES</t>
  </si>
  <si>
    <t>POSITION DESCRIPTIONS for each position/staff person listed above</t>
  </si>
  <si>
    <t>2.</t>
  </si>
  <si>
    <t xml:space="preserve">TBD, Director of Health and Wellness:  Oversees and monitors the campuses health and wellness programs, including the  coordination of the CFO training, activities, and outreach efforts. Coordinates work between county staff and campus staff and interns.  </t>
  </si>
  <si>
    <t>3.</t>
  </si>
  <si>
    <t>4.</t>
  </si>
  <si>
    <t>CFO Intern:  CFO intern activities will include verification assistance/SARS/ARS via CalFresh events and drop in assistance days, distributes materials and tabling, and assists with tracking and reporting.</t>
  </si>
  <si>
    <t>5.</t>
  </si>
  <si>
    <t>TBD Student Assistants: Leads all application and verification assistance via CalFresh events and drop in assistance days, distributes materials and tabling, and assists with tracking, establishing application calendars, sending reminders, and reporting.</t>
  </si>
  <si>
    <t>6.</t>
  </si>
  <si>
    <t>Academic Success Center Advisors:  Two  ASC advisors will be trained to provide CalFresh outreach to students during their advising sessions and connect them to the CFO services.</t>
  </si>
  <si>
    <t>7.</t>
  </si>
  <si>
    <t>Psychological Counselors: Two psychological counselors will provide CalFresh outreach to their student clients and connect them to the CFO services as necessary.</t>
  </si>
  <si>
    <t>8.</t>
  </si>
  <si>
    <t>Disability Services Counselors:  Two disability service counselors will provide outreach to students and connect them to the CFO services.</t>
  </si>
  <si>
    <t>9.</t>
  </si>
  <si>
    <t>10.</t>
  </si>
  <si>
    <t>FRINGE BENEFITS:</t>
  </si>
  <si>
    <t>Benefits Rate (federal share):</t>
  </si>
  <si>
    <t>Benefits Rate (state share):</t>
  </si>
  <si>
    <t>FRINGE BENEFITS</t>
  </si>
  <si>
    <t>OPERATING EXPENSES: (add as many lines as necessary)</t>
  </si>
  <si>
    <t>Percent of Operation Expenses Paid from State Share:</t>
  </si>
  <si>
    <t>Proration Percentage (as calculated in Personnel section):</t>
  </si>
  <si>
    <t>FIXED COSTS:</t>
  </si>
  <si>
    <t>Description</t>
  </si>
  <si>
    <t>Annual Cost</t>
  </si>
  <si>
    <t>Phone/Ethernet @ $35/mo.</t>
  </si>
  <si>
    <t>General Office Supplies @ $40/mo.</t>
  </si>
  <si>
    <t>Computers</t>
  </si>
  <si>
    <t>Printer/copier/scanner/fax</t>
  </si>
  <si>
    <t>PRORATED COSTS:</t>
  </si>
  <si>
    <t>BUILDING COSTS (Please show calculations)</t>
  </si>
  <si>
    <t>OPERATING EXPENSES (Excluding Building Costs):</t>
  </si>
  <si>
    <t>OPERATING EXPENSES</t>
  </si>
  <si>
    <t>TRAVEL AND PER DIEM: (add as many lines as necessary)</t>
  </si>
  <si>
    <t>Percent of Travel Paid From State Share:</t>
  </si>
  <si>
    <t>Estimated Cost</t>
  </si>
  <si>
    <t>Mileage to attend AA facilitated CFO regional trainings @ $0.545</t>
  </si>
  <si>
    <t>CalFresh Forum (mileage lodging, per diem, for 2 people to Sacramento, CA)</t>
  </si>
  <si>
    <t>Other local travel (team meetings, site visits)</t>
  </si>
  <si>
    <t>TRAVEL AND PER DIEM</t>
  </si>
  <si>
    <t>OTHER COSTS: (add as many lines as necessary)</t>
  </si>
  <si>
    <t>Percent of Other Costs Paid from State Share:</t>
  </si>
  <si>
    <t>Program printing/duplication</t>
  </si>
  <si>
    <t>Program promotional materials (table cloth, signange, tables, wagon, etc.)</t>
  </si>
  <si>
    <t>OTHER COSTS</t>
  </si>
  <si>
    <t>TOTAL DIRECT COSTS:</t>
  </si>
  <si>
    <t>TOTAL DIRECT COSTS</t>
  </si>
  <si>
    <t>INDIRECT COSTS:</t>
  </si>
  <si>
    <t>Enter Indirect Rate:</t>
  </si>
  <si>
    <t>Describe in detail the calculation used for indirect costs:</t>
  </si>
  <si>
    <t>Federally negotiated rate on Salaries, Wages, Benefits (SWB) x 45.2%</t>
  </si>
  <si>
    <t>Negotiated Indirect Cost Rate Agreement:</t>
  </si>
  <si>
    <t>Total Direct Costs for Indirect/F&amp;A Base</t>
  </si>
  <si>
    <t>Total Indirect Costs</t>
  </si>
  <si>
    <t>INDIRECT COSTS</t>
  </si>
  <si>
    <t>TOTAL EXPENSES</t>
  </si>
  <si>
    <t>Jane Smith</t>
  </si>
  <si>
    <t>Jane Doe</t>
  </si>
  <si>
    <t>Jane Smith, Campus Program Manager (point person): Oversee and monitor all CFO fiscal and programmatic activities and quarterly reporting. Works with the Director of Health and Wellness to coordinate all CalFresh outreach partnership opportunities on campus, CalFresh events, and drop in assistance days. Regularly communicates with prime contractor and Chancellor's Office.</t>
  </si>
  <si>
    <t>Jane Doe, MSW Faculty Internship Supervisor:  recruit and enroll MSW students into the CFO internship, develop internship objectives pertaining to application assistance, provide oversight while intern is providing application assistance, and provide training and ongoing support for student intern's CFO activities.</t>
  </si>
  <si>
    <t>Campus Program Manager</t>
  </si>
  <si>
    <t>Example Campus</t>
  </si>
  <si>
    <t>123 Happy Lane</t>
  </si>
  <si>
    <t>Happy Ca, 55555</t>
  </si>
  <si>
    <t>SUB55-555</t>
  </si>
  <si>
    <t>Student Assitant</t>
  </si>
  <si>
    <t>John Doe</t>
  </si>
  <si>
    <t>Invoice Period:  01/01/2019-03/31/2019 - Supplemental</t>
  </si>
  <si>
    <t>Supplemental</t>
  </si>
  <si>
    <r>
      <t xml:space="preserve"> H.    INDIRECT COSTS @</t>
    </r>
    <r>
      <rPr>
        <u/>
        <sz val="10"/>
        <rFont val="Arial"/>
        <family val="2"/>
      </rPr>
      <t xml:space="preserve"> 45.2% </t>
    </r>
    <r>
      <rPr>
        <sz val="10"/>
        <rFont val="Arial"/>
        <family val="2"/>
      </rPr>
      <t>of MTDC</t>
    </r>
  </si>
  <si>
    <t xml:space="preserve">Name of Contracting Agency (Sub __): Example Campus </t>
  </si>
  <si>
    <t>TBD Student Assistants (n=2)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</si>
</sst>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_);_(@_)"/>
    <numFmt numFmtId="165" formatCode="_([$€-2]* #,##0.00_);_([$€-2]* \(#,##0.00\);_([$€-2]* &quot;-&quot;??_)"/>
    <numFmt numFmtId="166" formatCode="_(&quot;$&quot;* #,##0.00_);_(&quot;$&quot;* \(#,##0.00\);_(&quot;$&quot;* &quot;-&quot;_);_(@_)"/>
    <numFmt numFmtId="167" formatCode="_(&quot;$&quot;* #,##0_);_(&quot;$&quot;* \(#,##0\);_(&quot;$&quot;* &quot;-&quot;??_);_(@_)"/>
    <numFmt numFmtId="168" formatCode="0.0000%"/>
    <numFmt numFmtId="169" formatCode="0.0000"/>
    <numFmt numFmtId="170" formatCode="0.000"/>
    <numFmt numFmtId="171" formatCode="0.000%"/>
    <numFmt numFmtId="172" formatCode="_(&quot;$&quot;* #,##0.0_);_(&quot;$&quot;* \(#,##0.0\);_(&quot;$&quot;* &quot;-&quot;_);_(@_)"/>
    <numFmt numFmtId="173" formatCode="_(&quot;$&quot;* #,##0.000_);_(&quot;$&quot;* \(#,##0.000\);_(&quot;$&quot;* &quot;-&quot;??_);_(@_)"/>
  </numFmts>
  <fonts count="86" x14ac:knownFonts="1">
    <font>
      <sz val="10"/>
      <name val="Arial"/>
    </font>
    <font>
      <sz val="11"/>
      <color theme="1"/>
      <name val="Calibri"/>
      <family val="2"/>
      <scheme val="minor"/>
    </font>
    <font>
      <sz val="11"/>
      <color theme="1"/>
      <name val="Calibri"/>
      <family val="2"/>
      <scheme val="minor"/>
    </font>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name val="Arial"/>
      <family val="2"/>
    </font>
    <font>
      <b/>
      <sz val="10"/>
      <name val="Arial"/>
      <family val="2"/>
    </font>
    <font>
      <b/>
      <sz val="11"/>
      <name val="Arial"/>
      <family val="2"/>
    </font>
    <font>
      <sz val="10"/>
      <color indexed="8"/>
      <name val="Arial"/>
      <family val="2"/>
    </font>
    <font>
      <sz val="8"/>
      <name val="Arial"/>
      <family val="2"/>
    </font>
    <font>
      <b/>
      <sz val="9"/>
      <name val="Arial"/>
      <family val="2"/>
    </font>
    <font>
      <sz val="9"/>
      <name val="Arial"/>
      <family val="2"/>
    </font>
    <font>
      <b/>
      <sz val="14"/>
      <name val="Arial"/>
      <family val="2"/>
    </font>
    <font>
      <sz val="14"/>
      <name val="Arial"/>
      <family val="2"/>
    </font>
    <font>
      <u/>
      <sz val="10"/>
      <name val="Arial"/>
      <family val="2"/>
    </font>
    <font>
      <sz val="12"/>
      <name val="Arial"/>
      <family val="2"/>
    </font>
    <font>
      <sz val="11"/>
      <name val="Arial"/>
      <family val="2"/>
    </font>
    <font>
      <strike/>
      <sz val="10"/>
      <name val="Arial"/>
      <family val="2"/>
    </font>
    <font>
      <i/>
      <sz val="10"/>
      <name val="Arial"/>
      <family val="2"/>
    </font>
    <font>
      <b/>
      <sz val="8"/>
      <name val="Arial"/>
      <family val="2"/>
    </font>
    <font>
      <b/>
      <strike/>
      <sz val="10"/>
      <name val="Arial"/>
      <family val="2"/>
    </font>
    <font>
      <sz val="8.5"/>
      <name val="Arial"/>
      <family val="2"/>
    </font>
    <font>
      <u/>
      <sz val="8.5"/>
      <name val="Arial"/>
      <family val="2"/>
    </font>
    <font>
      <b/>
      <sz val="8.5"/>
      <name val="Arial"/>
      <family val="2"/>
    </font>
    <font>
      <strike/>
      <sz val="8.5"/>
      <name val="Arial"/>
      <family val="2"/>
    </font>
    <font>
      <strike/>
      <sz val="8.5"/>
      <color indexed="10"/>
      <name val="Arial"/>
      <family val="2"/>
    </font>
    <font>
      <b/>
      <u/>
      <sz val="10"/>
      <name val="Arial"/>
      <family val="2"/>
    </font>
    <font>
      <sz val="10"/>
      <name val="Arial"/>
      <family val="2"/>
    </font>
    <font>
      <sz val="10"/>
      <color theme="1"/>
      <name val="Arial"/>
      <family val="2"/>
    </font>
    <font>
      <sz val="10"/>
      <name val="Arial"/>
      <family val="2"/>
    </font>
    <font>
      <sz val="10"/>
      <name val="Arial"/>
      <family val="2"/>
    </font>
    <font>
      <sz val="10"/>
      <name val="Arial"/>
      <family val="2"/>
    </font>
    <font>
      <i/>
      <sz val="14"/>
      <color rgb="FFFF0000"/>
      <name val="Arial"/>
      <family val="2"/>
    </font>
    <font>
      <b/>
      <sz val="16"/>
      <color rgb="FF2E74B5"/>
      <name val="Century Gothic"/>
      <family val="2"/>
    </font>
    <font>
      <b/>
      <sz val="13"/>
      <color rgb="FFC45911"/>
      <name val="Century Gothic"/>
      <family val="2"/>
    </font>
    <font>
      <sz val="11"/>
      <name val="Century Gothic"/>
      <family val="2"/>
    </font>
    <font>
      <sz val="11"/>
      <name val="Wingdings"/>
      <charset val="2"/>
    </font>
    <font>
      <sz val="11"/>
      <color rgb="FFED7D31"/>
      <name val="Wingdings"/>
      <charset val="2"/>
    </font>
    <font>
      <sz val="7"/>
      <color rgb="FFED7D31"/>
      <name val="Times New Roman"/>
      <family val="1"/>
    </font>
    <font>
      <b/>
      <sz val="11"/>
      <name val="Century Gothic"/>
      <family val="2"/>
    </font>
    <font>
      <u/>
      <sz val="11"/>
      <name val="Century Gothic"/>
      <family val="2"/>
    </font>
    <font>
      <b/>
      <sz val="11"/>
      <color indexed="8"/>
      <name val="Calibri"/>
      <family val="2"/>
      <scheme val="minor"/>
    </font>
    <font>
      <b/>
      <sz val="11"/>
      <color rgb="FFC00000"/>
      <name val="Calibri"/>
      <family val="2"/>
      <scheme val="minor"/>
    </font>
    <font>
      <b/>
      <u/>
      <sz val="11"/>
      <color indexed="8"/>
      <name val="Calibri"/>
      <family val="2"/>
      <scheme val="minor"/>
    </font>
    <font>
      <sz val="11"/>
      <color indexed="8"/>
      <name val="Calibri"/>
      <family val="2"/>
      <scheme val="minor"/>
    </font>
    <font>
      <sz val="11"/>
      <color indexed="62"/>
      <name val="Calibri"/>
      <family val="2"/>
      <scheme val="minor"/>
    </font>
    <font>
      <b/>
      <u/>
      <sz val="11"/>
      <color indexed="62"/>
      <name val="Calibri"/>
      <family val="2"/>
      <scheme val="minor"/>
    </font>
    <font>
      <sz val="11"/>
      <color theme="1"/>
      <name val="Arial"/>
      <family val="2"/>
    </font>
    <font>
      <b/>
      <sz val="11"/>
      <name val="Calibri"/>
      <family val="2"/>
      <scheme val="minor"/>
    </font>
    <font>
      <sz val="11"/>
      <name val="Calibri"/>
      <family val="2"/>
      <scheme val="minor"/>
    </font>
    <font>
      <b/>
      <sz val="11"/>
      <color theme="1"/>
      <name val="Calibri"/>
      <family val="2"/>
      <scheme val="minor"/>
    </font>
    <font>
      <u/>
      <sz val="11"/>
      <color theme="10"/>
      <name val="Calibri"/>
      <family val="2"/>
      <scheme val="minor"/>
    </font>
    <font>
      <b/>
      <u/>
      <sz val="11"/>
      <color theme="10"/>
      <name val="Calibri"/>
      <family val="2"/>
      <scheme val="minor"/>
    </font>
    <font>
      <b/>
      <i/>
      <sz val="11"/>
      <color indexed="8"/>
      <name val="Calibri"/>
      <family val="2"/>
      <scheme val="minor"/>
    </font>
    <font>
      <i/>
      <sz val="11"/>
      <color indexed="8"/>
      <name val="Calibri"/>
      <family val="2"/>
      <scheme val="minor"/>
    </font>
    <font>
      <i/>
      <sz val="11"/>
      <color indexed="62"/>
      <name val="Calibri"/>
      <family val="2"/>
      <scheme val="minor"/>
    </font>
    <font>
      <i/>
      <sz val="11"/>
      <name val="Calibri"/>
      <family val="2"/>
      <scheme val="minor"/>
    </font>
    <font>
      <sz val="11"/>
      <color theme="9"/>
      <name val="Calibri"/>
      <family val="2"/>
      <scheme val="minor"/>
    </font>
    <font>
      <b/>
      <u/>
      <sz val="11"/>
      <name val="Calibri"/>
      <family val="2"/>
      <scheme val="minor"/>
    </font>
    <font>
      <i/>
      <sz val="11"/>
      <color theme="1"/>
      <name val="Calibri"/>
      <family val="2"/>
      <scheme val="minor"/>
    </font>
    <font>
      <b/>
      <i/>
      <sz val="11"/>
      <color theme="1"/>
      <name val="Calibri"/>
      <family val="2"/>
      <scheme val="minor"/>
    </font>
    <font>
      <b/>
      <i/>
      <sz val="11"/>
      <name val="Calibri"/>
      <family val="2"/>
      <scheme val="minor"/>
    </font>
    <font>
      <sz val="10"/>
      <color theme="0"/>
      <name val="Arial"/>
      <family val="2"/>
    </font>
    <font>
      <sz val="11"/>
      <color rgb="FF00B0F0"/>
      <name val="Calibri"/>
      <family val="2"/>
      <scheme val="minor"/>
    </font>
    <font>
      <b/>
      <sz val="11"/>
      <color rgb="FFFF0000"/>
      <name val="Calibri"/>
      <family val="2"/>
      <scheme val="minor"/>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66"/>
        <bgColor indexed="64"/>
      </patternFill>
    </fill>
    <fill>
      <patternFill patternType="solid">
        <fgColor indexed="22"/>
        <bgColor indexed="64"/>
      </patternFill>
    </fill>
    <fill>
      <patternFill patternType="solid">
        <fgColor indexed="65"/>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theme="6" tint="0.39997558519241921"/>
        <bgColor indexed="64"/>
      </patternFill>
    </fill>
    <fill>
      <patternFill patternType="solid">
        <fgColor indexed="43"/>
        <bgColor indexed="64"/>
      </patternFill>
    </fill>
  </fills>
  <borders count="7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double">
        <color indexed="64"/>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style="double">
        <color indexed="64"/>
      </left>
      <right/>
      <top/>
      <bottom/>
      <diagonal/>
    </border>
    <border>
      <left style="thin">
        <color indexed="64"/>
      </left>
      <right style="thin">
        <color indexed="64"/>
      </right>
      <top/>
      <bottom/>
      <diagonal/>
    </border>
    <border>
      <left style="thin">
        <color indexed="64"/>
      </left>
      <right style="double">
        <color indexed="64"/>
      </right>
      <top/>
      <bottom/>
      <diagonal/>
    </border>
    <border>
      <left style="double">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thin">
        <color indexed="64"/>
      </left>
      <right style="thin">
        <color indexed="64"/>
      </right>
      <top style="double">
        <color indexed="64"/>
      </top>
      <bottom style="thin">
        <color indexed="64"/>
      </bottom>
      <diagonal/>
    </border>
    <border>
      <left style="double">
        <color indexed="64"/>
      </left>
      <right/>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top/>
      <bottom style="medium">
        <color theme="9" tint="-0.249977111117893"/>
      </bottom>
      <diagonal/>
    </border>
    <border>
      <left/>
      <right/>
      <top style="thin">
        <color theme="3" tint="-0.249977111117893"/>
      </top>
      <bottom style="thin">
        <color theme="3" tint="-0.249977111117893"/>
      </bottom>
      <diagonal/>
    </border>
    <border>
      <left/>
      <right/>
      <top style="medium">
        <color theme="9" tint="-0.249977111117893"/>
      </top>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diagonal/>
    </border>
    <border>
      <left/>
      <right style="medium">
        <color auto="1"/>
      </right>
      <top style="medium">
        <color auto="1"/>
      </top>
      <bottom/>
      <diagonal/>
    </border>
    <border>
      <left style="medium">
        <color auto="1"/>
      </left>
      <right style="medium">
        <color auto="1"/>
      </right>
      <top style="medium">
        <color auto="1"/>
      </top>
      <bottom/>
      <diagonal/>
    </border>
    <border>
      <left/>
      <right style="medium">
        <color auto="1"/>
      </right>
      <top/>
      <bottom/>
      <diagonal/>
    </border>
    <border>
      <left style="medium">
        <color indexed="64"/>
      </left>
      <right style="medium">
        <color indexed="64"/>
      </right>
      <top/>
      <bottom style="medium">
        <color indexed="64"/>
      </bottom>
      <diagonal/>
    </border>
    <border>
      <left/>
      <right style="medium">
        <color indexed="64"/>
      </right>
      <top/>
      <bottom style="double">
        <color indexed="64"/>
      </bottom>
      <diagonal/>
    </border>
    <border>
      <left style="medium">
        <color indexed="64"/>
      </left>
      <right style="medium">
        <color indexed="64"/>
      </right>
      <top style="double">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double">
        <color indexed="64"/>
      </bottom>
      <diagonal/>
    </border>
    <border>
      <left/>
      <right/>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top/>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76">
    <xf numFmtId="0" fontId="0" fillId="0" borderId="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3" borderId="0" applyNumberFormat="0" applyBorder="0" applyAlignment="0" applyProtection="0"/>
    <xf numFmtId="0" fontId="11" fillId="20" borderId="1" applyNumberFormat="0" applyAlignment="0" applyProtection="0"/>
    <xf numFmtId="0" fontId="12" fillId="21" borderId="2" applyNumberFormat="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8" fillId="7" borderId="1" applyNumberFormat="0" applyAlignment="0" applyProtection="0"/>
    <xf numFmtId="0" fontId="19" fillId="0" borderId="6" applyNumberFormat="0" applyFill="0" applyAlignment="0" applyProtection="0"/>
    <xf numFmtId="0" fontId="20" fillId="22" borderId="0" applyNumberFormat="0" applyBorder="0" applyAlignment="0" applyProtection="0"/>
    <xf numFmtId="0" fontId="21" fillId="23" borderId="7" applyNumberFormat="0" applyFont="0" applyAlignment="0" applyProtection="0"/>
    <xf numFmtId="0" fontId="22" fillId="20" borderId="8" applyNumberFormat="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0" fontId="21" fillId="0" borderId="0"/>
    <xf numFmtId="44" fontId="21" fillId="0" borderId="0" applyFont="0" applyFill="0" applyBorder="0" applyAlignment="0" applyProtection="0"/>
    <xf numFmtId="41" fontId="21" fillId="0" borderId="0" applyFont="0" applyFill="0" applyBorder="0" applyAlignment="0" applyProtection="0"/>
    <xf numFmtId="164" fontId="21" fillId="0" borderId="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2"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165" fontId="21" fillId="0" borderId="0" applyFont="0" applyFill="0" applyBorder="0" applyAlignment="0" applyProtection="0"/>
    <xf numFmtId="0" fontId="21" fillId="0" borderId="0"/>
    <xf numFmtId="9" fontId="21" fillId="0" borderId="0" applyFont="0" applyFill="0" applyBorder="0" applyAlignment="0" applyProtection="0"/>
    <xf numFmtId="9" fontId="21" fillId="0" borderId="0" applyFont="0" applyFill="0" applyBorder="0" applyAlignment="0" applyProtection="0"/>
    <xf numFmtId="0" fontId="48" fillId="0" borderId="0"/>
    <xf numFmtId="9" fontId="48"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0" fontId="21" fillId="0" borderId="0"/>
    <xf numFmtId="0" fontId="49" fillId="0" borderId="0"/>
    <xf numFmtId="0" fontId="29" fillId="0" borderId="0">
      <alignment vertical="top"/>
    </xf>
    <xf numFmtId="9" fontId="21" fillId="0" borderId="0" applyFont="0" applyFill="0" applyBorder="0" applyAlignment="0" applyProtection="0"/>
    <xf numFmtId="9"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3" fontId="48"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3" fontId="21" fillId="0" borderId="0" applyFont="0" applyFill="0" applyBorder="0" applyAlignment="0" applyProtection="0"/>
    <xf numFmtId="0" fontId="21" fillId="0" borderId="0"/>
    <xf numFmtId="9" fontId="21" fillId="0" borderId="0" applyFont="0" applyFill="0" applyBorder="0" applyAlignment="0" applyProtection="0"/>
    <xf numFmtId="43" fontId="21" fillId="0" borderId="0" applyFont="0" applyFill="0" applyBorder="0" applyAlignment="0" applyProtection="0"/>
    <xf numFmtId="0" fontId="7" fillId="0" borderId="0"/>
    <xf numFmtId="9" fontId="7" fillId="0" borderId="0" applyFont="0" applyFill="0" applyBorder="0" applyAlignment="0" applyProtection="0"/>
    <xf numFmtId="0" fontId="50" fillId="0" borderId="0"/>
    <xf numFmtId="41" fontId="21" fillId="0" borderId="0" applyFont="0" applyFill="0" applyBorder="0" applyAlignment="0" applyProtection="0"/>
    <xf numFmtId="44" fontId="50" fillId="0" borderId="0" applyFont="0" applyFill="0" applyBorder="0" applyAlignment="0" applyProtection="0"/>
    <xf numFmtId="42"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165" fontId="21" fillId="0" borderId="0" applyFont="0" applyFill="0" applyBorder="0" applyAlignment="0" applyProtection="0"/>
    <xf numFmtId="0" fontId="49" fillId="0" borderId="0"/>
    <xf numFmtId="9" fontId="21" fillId="0" borderId="0" applyFont="0" applyFill="0" applyBorder="0" applyAlignment="0" applyProtection="0"/>
    <xf numFmtId="44" fontId="21" fillId="0" borderId="0" applyFont="0" applyFill="0" applyBorder="0" applyAlignment="0" applyProtection="0"/>
    <xf numFmtId="0" fontId="49" fillId="0" borderId="0"/>
    <xf numFmtId="0" fontId="49" fillId="0" borderId="0"/>
    <xf numFmtId="43" fontId="21" fillId="0" borderId="0" applyFont="0" applyFill="0" applyBorder="0" applyAlignment="0" applyProtection="0"/>
    <xf numFmtId="43" fontId="21" fillId="0" borderId="0" applyFont="0" applyFill="0" applyBorder="0" applyAlignment="0" applyProtection="0"/>
    <xf numFmtId="0" fontId="6" fillId="0" borderId="0"/>
    <xf numFmtId="9" fontId="6" fillId="0" borderId="0" applyFont="0" applyFill="0" applyBorder="0" applyAlignment="0" applyProtection="0"/>
    <xf numFmtId="0" fontId="5" fillId="0" borderId="0"/>
    <xf numFmtId="0" fontId="51" fillId="0" borderId="0"/>
    <xf numFmtId="9" fontId="5" fillId="0" borderId="0" applyFont="0" applyFill="0" applyBorder="0" applyAlignment="0" applyProtection="0"/>
    <xf numFmtId="43" fontId="21" fillId="0" borderId="0" applyFont="0" applyFill="0" applyBorder="0" applyAlignment="0" applyProtection="0"/>
    <xf numFmtId="0" fontId="4" fillId="0" borderId="0"/>
    <xf numFmtId="9" fontId="4" fillId="0" borderId="0" applyFont="0" applyFill="0" applyBorder="0" applyAlignment="0" applyProtection="0"/>
    <xf numFmtId="0" fontId="21" fillId="0" borderId="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0" fontId="49" fillId="0" borderId="0"/>
    <xf numFmtId="43" fontId="21" fillId="0" borderId="0" applyFont="0" applyFill="0" applyBorder="0" applyAlignment="0" applyProtection="0"/>
    <xf numFmtId="0" fontId="4" fillId="0" borderId="0"/>
    <xf numFmtId="9" fontId="4" fillId="0" borderId="0" applyFont="0" applyFill="0" applyBorder="0" applyAlignment="0" applyProtection="0"/>
    <xf numFmtId="0" fontId="21" fillId="0" borderId="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0" fontId="49" fillId="0" borderId="0"/>
    <xf numFmtId="0" fontId="49" fillId="0" borderId="0"/>
    <xf numFmtId="0" fontId="49" fillId="0" borderId="0"/>
    <xf numFmtId="0" fontId="4" fillId="0" borderId="0"/>
    <xf numFmtId="9"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0" fontId="49" fillId="0" borderId="0"/>
    <xf numFmtId="43" fontId="21" fillId="0" borderId="0" applyFont="0" applyFill="0" applyBorder="0" applyAlignment="0" applyProtection="0"/>
    <xf numFmtId="0" fontId="4" fillId="0" borderId="0"/>
    <xf numFmtId="9" fontId="4" fillId="0" borderId="0" applyFont="0" applyFill="0" applyBorder="0" applyAlignment="0" applyProtection="0"/>
    <xf numFmtId="0" fontId="51" fillId="0" borderId="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0" fontId="49" fillId="0" borderId="0"/>
    <xf numFmtId="0" fontId="49" fillId="0" borderId="0"/>
    <xf numFmtId="0" fontId="49" fillId="0" borderId="0"/>
    <xf numFmtId="0" fontId="4" fillId="0" borderId="0"/>
    <xf numFmtId="9" fontId="4" fillId="0" borderId="0" applyFont="0" applyFill="0" applyBorder="0" applyAlignment="0" applyProtection="0"/>
    <xf numFmtId="43" fontId="21" fillId="0" borderId="0" applyFont="0" applyFill="0" applyBorder="0" applyAlignment="0" applyProtection="0"/>
    <xf numFmtId="0" fontId="3" fillId="0" borderId="0"/>
    <xf numFmtId="43" fontId="21" fillId="0" borderId="0" applyFont="0" applyFill="0" applyBorder="0" applyAlignment="0" applyProtection="0"/>
    <xf numFmtId="43" fontId="21" fillId="0" borderId="0" applyFont="0" applyFill="0" applyBorder="0" applyAlignment="0" applyProtection="0"/>
    <xf numFmtId="0" fontId="3" fillId="0" borderId="0"/>
    <xf numFmtId="0" fontId="3" fillId="0" borderId="0"/>
    <xf numFmtId="0" fontId="3" fillId="0" borderId="0"/>
    <xf numFmtId="0" fontId="21" fillId="0" borderId="0"/>
    <xf numFmtId="0" fontId="3" fillId="0" borderId="0"/>
    <xf numFmtId="0" fontId="3" fillId="0" borderId="0"/>
    <xf numFmtId="0" fontId="3" fillId="0" borderId="0"/>
    <xf numFmtId="0" fontId="3" fillId="0" borderId="0"/>
    <xf numFmtId="43" fontId="21" fillId="0" borderId="0" applyFont="0" applyFill="0" applyBorder="0" applyAlignment="0" applyProtection="0"/>
    <xf numFmtId="0" fontId="3" fillId="0" borderId="0"/>
    <xf numFmtId="0" fontId="21" fillId="0" borderId="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0" fontId="3" fillId="0" borderId="0"/>
    <xf numFmtId="0" fontId="3" fillId="0" borderId="0"/>
    <xf numFmtId="0" fontId="3" fillId="0" borderId="0"/>
    <xf numFmtId="9" fontId="52"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0" fontId="1" fillId="0" borderId="0"/>
    <xf numFmtId="9" fontId="1" fillId="0" borderId="0" applyFont="0" applyFill="0" applyBorder="0" applyAlignment="0" applyProtection="0"/>
    <xf numFmtId="0" fontId="72" fillId="0" borderId="0" applyNumberFormat="0" applyFill="0" applyBorder="0" applyAlignment="0" applyProtection="0"/>
    <xf numFmtId="44" fontId="1" fillId="0" borderId="0" applyFont="0" applyFill="0" applyBorder="0" applyAlignment="0" applyProtection="0"/>
    <xf numFmtId="49" fontId="21" fillId="0" borderId="0"/>
  </cellStyleXfs>
  <cellXfs count="387">
    <xf numFmtId="0" fontId="0" fillId="0" borderId="0" xfId="0"/>
    <xf numFmtId="44" fontId="21" fillId="0" borderId="14" xfId="50" applyFont="1" applyFill="1" applyBorder="1"/>
    <xf numFmtId="0" fontId="21" fillId="0" borderId="0" xfId="42" applyFont="1"/>
    <xf numFmtId="44" fontId="37" fillId="0" borderId="0" xfId="43" applyFont="1"/>
    <xf numFmtId="44" fontId="28" fillId="0" borderId="0" xfId="43" applyFont="1"/>
    <xf numFmtId="0" fontId="38" fillId="0" borderId="0" xfId="42" applyFont="1"/>
    <xf numFmtId="0" fontId="27" fillId="0" borderId="0" xfId="42" applyFont="1" applyAlignment="1">
      <alignment horizontal="center"/>
    </xf>
    <xf numFmtId="0" fontId="27" fillId="0" borderId="0" xfId="42" applyFont="1" applyAlignment="1" applyProtection="1">
      <alignment horizontal="right"/>
    </xf>
    <xf numFmtId="14" fontId="21" fillId="0" borderId="11" xfId="42" applyNumberFormat="1" applyFont="1" applyBorder="1"/>
    <xf numFmtId="0" fontId="21" fillId="0" borderId="0" xfId="42" applyFont="1" applyBorder="1"/>
    <xf numFmtId="0" fontId="21" fillId="0" borderId="0" xfId="42" applyFont="1" applyBorder="1" applyProtection="1">
      <protection locked="0"/>
    </xf>
    <xf numFmtId="0" fontId="41" fillId="0" borderId="0" xfId="42" applyFont="1" applyAlignment="1" applyProtection="1">
      <alignment horizontal="right"/>
    </xf>
    <xf numFmtId="0" fontId="21" fillId="0" borderId="11" xfId="42" applyFont="1" applyBorder="1"/>
    <xf numFmtId="0" fontId="40" fillId="0" borderId="0" xfId="42" applyFont="1"/>
    <xf numFmtId="0" fontId="27" fillId="0" borderId="0" xfId="42" applyFont="1" applyAlignment="1">
      <alignment horizontal="left" indent="3"/>
    </xf>
    <xf numFmtId="0" fontId="21" fillId="0" borderId="11" xfId="42" applyFont="1" applyBorder="1" applyProtection="1">
      <protection locked="0"/>
    </xf>
    <xf numFmtId="0" fontId="21" fillId="0" borderId="10" xfId="42" applyFont="1" applyBorder="1"/>
    <xf numFmtId="0" fontId="21" fillId="0" borderId="16" xfId="42" applyFont="1" applyBorder="1" applyProtection="1">
      <protection locked="0"/>
    </xf>
    <xf numFmtId="0" fontId="27" fillId="0" borderId="0" xfId="42" applyFont="1"/>
    <xf numFmtId="42" fontId="21" fillId="0" borderId="30" xfId="43" applyNumberFormat="1" applyFont="1" applyBorder="1" applyProtection="1">
      <protection locked="0"/>
    </xf>
    <xf numFmtId="44" fontId="21" fillId="0" borderId="30" xfId="43" applyNumberFormat="1" applyFont="1" applyBorder="1" applyProtection="1">
      <protection locked="0"/>
    </xf>
    <xf numFmtId="9" fontId="21" fillId="0" borderId="0" xfId="54" applyFont="1"/>
    <xf numFmtId="5" fontId="21" fillId="25" borderId="14" xfId="43" applyNumberFormat="1" applyFont="1" applyFill="1" applyBorder="1"/>
    <xf numFmtId="5" fontId="21" fillId="25" borderId="14" xfId="43" applyNumberFormat="1" applyFont="1" applyFill="1" applyBorder="1" applyProtection="1">
      <protection locked="0"/>
    </xf>
    <xf numFmtId="5" fontId="21" fillId="25" borderId="32" xfId="43" applyNumberFormat="1" applyFont="1" applyFill="1" applyBorder="1"/>
    <xf numFmtId="5" fontId="21" fillId="25" borderId="35" xfId="43" applyNumberFormat="1" applyFont="1" applyFill="1" applyBorder="1" applyAlignment="1">
      <alignment horizontal="center"/>
    </xf>
    <xf numFmtId="44" fontId="27" fillId="26" borderId="35" xfId="43" applyNumberFormat="1" applyFont="1" applyFill="1" applyBorder="1"/>
    <xf numFmtId="5" fontId="21" fillId="25" borderId="35" xfId="43" applyNumberFormat="1" applyFont="1" applyFill="1" applyBorder="1" applyAlignment="1"/>
    <xf numFmtId="5" fontId="21" fillId="25" borderId="36" xfId="43" applyNumberFormat="1" applyFont="1" applyFill="1" applyBorder="1" applyAlignment="1"/>
    <xf numFmtId="0" fontId="21" fillId="0" borderId="0" xfId="42" applyFont="1" applyFill="1" applyBorder="1" applyAlignment="1">
      <alignment horizontal="center"/>
    </xf>
    <xf numFmtId="166" fontId="21" fillId="0" borderId="0" xfId="42" applyNumberFormat="1" applyFont="1" applyFill="1" applyBorder="1" applyAlignment="1">
      <alignment horizontal="center"/>
    </xf>
    <xf numFmtId="166" fontId="27" fillId="0" borderId="0" xfId="42" applyNumberFormat="1" applyFont="1" applyFill="1" applyBorder="1"/>
    <xf numFmtId="0" fontId="42" fillId="0" borderId="0" xfId="42" applyFont="1" applyBorder="1"/>
    <xf numFmtId="0" fontId="32" fillId="0" borderId="0" xfId="42" applyFont="1" applyBorder="1"/>
    <xf numFmtId="0" fontId="42" fillId="0" borderId="0" xfId="42" applyFont="1"/>
    <xf numFmtId="0" fontId="32" fillId="0" borderId="0" xfId="42" applyFont="1"/>
    <xf numFmtId="0" fontId="31" fillId="0" borderId="0" xfId="42" applyFont="1"/>
    <xf numFmtId="44" fontId="21" fillId="0" borderId="0" xfId="42" applyNumberFormat="1" applyFont="1"/>
    <xf numFmtId="44" fontId="27" fillId="0" borderId="0" xfId="42" applyNumberFormat="1" applyFont="1"/>
    <xf numFmtId="0" fontId="21" fillId="0" borderId="0" xfId="42" applyFont="1" applyAlignment="1">
      <alignment horizontal="left"/>
    </xf>
    <xf numFmtId="0" fontId="21" fillId="0" borderId="0" xfId="42" applyFont="1" applyAlignment="1">
      <alignment horizontal="left" indent="5"/>
    </xf>
    <xf numFmtId="14" fontId="21" fillId="0" borderId="0" xfId="42" applyNumberFormat="1" applyFont="1"/>
    <xf numFmtId="0" fontId="43" fillId="0" borderId="0" xfId="42" applyFont="1"/>
    <xf numFmtId="0" fontId="35" fillId="0" borderId="0" xfId="42" applyFont="1"/>
    <xf numFmtId="42" fontId="21" fillId="0" borderId="0" xfId="42" applyNumberFormat="1" applyFont="1"/>
    <xf numFmtId="44" fontId="21" fillId="0" borderId="14" xfId="0" applyNumberFormat="1" applyFont="1" applyFill="1" applyBorder="1"/>
    <xf numFmtId="0" fontId="21" fillId="0" borderId="0" xfId="0" applyFont="1"/>
    <xf numFmtId="0" fontId="26" fillId="0" borderId="0" xfId="0" applyFont="1" applyAlignment="1">
      <alignment horizontal="left"/>
    </xf>
    <xf numFmtId="0" fontId="28" fillId="0" borderId="0" xfId="0" applyFont="1" applyAlignment="1">
      <alignment horizontal="center"/>
    </xf>
    <xf numFmtId="0" fontId="37" fillId="0" borderId="0" xfId="0" applyFont="1"/>
    <xf numFmtId="0" fontId="28" fillId="0" borderId="0" xfId="0" applyFont="1" applyAlignment="1">
      <alignment horizontal="right"/>
    </xf>
    <xf numFmtId="0" fontId="39" fillId="0" borderId="0" xfId="42" applyFont="1" applyAlignment="1"/>
    <xf numFmtId="0" fontId="21" fillId="0" borderId="11" xfId="42" applyFont="1" applyFill="1" applyBorder="1"/>
    <xf numFmtId="44" fontId="38" fillId="0" borderId="0" xfId="42" applyNumberFormat="1" applyFont="1"/>
    <xf numFmtId="0" fontId="29" fillId="24" borderId="15" xfId="78" applyFont="1" applyFill="1" applyBorder="1" applyAlignment="1"/>
    <xf numFmtId="0" fontId="29" fillId="24" borderId="15" xfId="42" applyFont="1" applyFill="1" applyBorder="1" applyAlignment="1"/>
    <xf numFmtId="0" fontId="21" fillId="24" borderId="15" xfId="42" applyFont="1" applyFill="1" applyBorder="1" applyAlignment="1"/>
    <xf numFmtId="44" fontId="21" fillId="24" borderId="14" xfId="50" applyFont="1" applyFill="1" applyBorder="1"/>
    <xf numFmtId="44" fontId="21" fillId="24" borderId="14" xfId="43" applyFont="1" applyFill="1" applyBorder="1"/>
    <xf numFmtId="44" fontId="21" fillId="24" borderId="14" xfId="51" applyFont="1" applyFill="1" applyBorder="1"/>
    <xf numFmtId="10" fontId="21" fillId="24" borderId="14" xfId="47" applyNumberFormat="1" applyFont="1" applyFill="1" applyBorder="1"/>
    <xf numFmtId="0" fontId="27" fillId="0" borderId="0" xfId="0" applyFont="1"/>
    <xf numFmtId="0" fontId="26" fillId="0" borderId="0" xfId="0" applyFont="1" applyFill="1"/>
    <xf numFmtId="0" fontId="26" fillId="0" borderId="0" xfId="0" applyFont="1"/>
    <xf numFmtId="44" fontId="28" fillId="27" borderId="0" xfId="43" applyFont="1" applyFill="1"/>
    <xf numFmtId="43" fontId="26" fillId="0" borderId="14" xfId="47" applyFont="1" applyFill="1" applyBorder="1"/>
    <xf numFmtId="44" fontId="26" fillId="0" borderId="14" xfId="0" applyNumberFormat="1" applyFont="1" applyFill="1" applyBorder="1"/>
    <xf numFmtId="44" fontId="26" fillId="0" borderId="14" xfId="50" applyFont="1" applyFill="1" applyBorder="1"/>
    <xf numFmtId="10" fontId="27" fillId="24" borderId="14" xfId="47" applyNumberFormat="1" applyFont="1" applyFill="1" applyBorder="1"/>
    <xf numFmtId="0" fontId="21" fillId="0" borderId="14" xfId="0" applyFont="1" applyFill="1" applyBorder="1" applyAlignment="1">
      <alignment horizontal="center"/>
    </xf>
    <xf numFmtId="0" fontId="47" fillId="0" borderId="14" xfId="0" applyFont="1" applyFill="1" applyBorder="1" applyAlignment="1">
      <alignment horizontal="center"/>
    </xf>
    <xf numFmtId="0" fontId="27" fillId="0" borderId="14" xfId="0" applyFont="1" applyFill="1" applyBorder="1" applyAlignment="1">
      <alignment horizontal="center" wrapText="1"/>
    </xf>
    <xf numFmtId="0" fontId="27" fillId="0" borderId="14" xfId="0" applyFont="1" applyFill="1" applyBorder="1" applyAlignment="1">
      <alignment horizontal="center"/>
    </xf>
    <xf numFmtId="0" fontId="27" fillId="0" borderId="14" xfId="0" applyFont="1" applyBorder="1"/>
    <xf numFmtId="0" fontId="21" fillId="0" borderId="0" xfId="0" applyFont="1" applyFill="1" applyBorder="1"/>
    <xf numFmtId="0" fontId="21" fillId="24" borderId="14" xfId="42" applyFont="1" applyFill="1" applyBorder="1"/>
    <xf numFmtId="0" fontId="21" fillId="24" borderId="14" xfId="0" applyFont="1" applyFill="1" applyBorder="1"/>
    <xf numFmtId="2" fontId="21" fillId="0" borderId="0" xfId="0" applyNumberFormat="1" applyFont="1"/>
    <xf numFmtId="0" fontId="21" fillId="24" borderId="18" xfId="42" applyFont="1" applyFill="1" applyBorder="1"/>
    <xf numFmtId="0" fontId="21" fillId="0" borderId="0" xfId="0" applyFont="1" applyFill="1"/>
    <xf numFmtId="43" fontId="21" fillId="0" borderId="0" xfId="73" applyFont="1"/>
    <xf numFmtId="44" fontId="21" fillId="0" borderId="0" xfId="0" applyNumberFormat="1" applyFont="1" applyFill="1"/>
    <xf numFmtId="10" fontId="36" fillId="0" borderId="0" xfId="167" applyNumberFormat="1" applyFont="1" applyFill="1" applyBorder="1" applyAlignment="1"/>
    <xf numFmtId="0" fontId="36" fillId="0" borderId="0" xfId="0" applyFont="1" applyFill="1" applyBorder="1"/>
    <xf numFmtId="44" fontId="36" fillId="0" borderId="0" xfId="0" applyNumberFormat="1" applyFont="1" applyFill="1" applyBorder="1"/>
    <xf numFmtId="0" fontId="30" fillId="0" borderId="11" xfId="42" applyFont="1" applyFill="1" applyBorder="1" applyProtection="1">
      <protection locked="0"/>
    </xf>
    <xf numFmtId="166" fontId="39" fillId="0" borderId="0" xfId="42" applyNumberFormat="1" applyFont="1" applyFill="1" applyBorder="1" applyAlignment="1">
      <alignment horizontal="right"/>
    </xf>
    <xf numFmtId="10" fontId="39" fillId="0" borderId="0" xfId="167" applyNumberFormat="1" applyFont="1" applyFill="1" applyBorder="1" applyAlignment="1"/>
    <xf numFmtId="10" fontId="39" fillId="0" borderId="0" xfId="167" applyNumberFormat="1" applyFont="1" applyFill="1" applyBorder="1" applyAlignment="1">
      <alignment horizontal="right"/>
    </xf>
    <xf numFmtId="0" fontId="27" fillId="0" borderId="0" xfId="42" applyFont="1" applyAlignment="1">
      <alignment horizontal="center"/>
    </xf>
    <xf numFmtId="0" fontId="57" fillId="0" borderId="0" xfId="0" applyFont="1" applyAlignment="1"/>
    <xf numFmtId="0" fontId="0" fillId="0" borderId="0" xfId="0" applyAlignment="1"/>
    <xf numFmtId="0" fontId="58" fillId="0" borderId="0" xfId="0" applyFont="1" applyAlignment="1">
      <alignment horizontal="left"/>
    </xf>
    <xf numFmtId="0" fontId="54" fillId="30" borderId="0" xfId="0" applyFont="1" applyFill="1" applyBorder="1" applyAlignment="1">
      <alignment horizontal="center" vertical="center"/>
    </xf>
    <xf numFmtId="0" fontId="56" fillId="0" borderId="0" xfId="0" applyFont="1" applyAlignment="1"/>
    <xf numFmtId="0" fontId="60" fillId="0" borderId="0" xfId="0" applyFont="1" applyAlignment="1">
      <alignment vertical="center"/>
    </xf>
    <xf numFmtId="0" fontId="57" fillId="0" borderId="0" xfId="0" applyFont="1" applyAlignment="1">
      <alignment vertical="center"/>
    </xf>
    <xf numFmtId="0" fontId="58" fillId="0" borderId="0" xfId="0" applyFont="1" applyAlignment="1">
      <alignment horizontal="left" vertical="center" indent="4"/>
    </xf>
    <xf numFmtId="0" fontId="58" fillId="0" borderId="0" xfId="0" applyFont="1" applyAlignment="1">
      <alignment horizontal="left" vertical="center"/>
    </xf>
    <xf numFmtId="0" fontId="1" fillId="0" borderId="0" xfId="171" applyFont="1"/>
    <xf numFmtId="0" fontId="62" fillId="0" borderId="0" xfId="42" applyFont="1" applyAlignment="1"/>
    <xf numFmtId="0" fontId="63" fillId="0" borderId="0" xfId="42" applyFont="1" applyAlignment="1" applyProtection="1">
      <protection locked="0"/>
    </xf>
    <xf numFmtId="0" fontId="63" fillId="0" borderId="0" xfId="42" applyFont="1" applyAlignment="1"/>
    <xf numFmtId="0" fontId="62" fillId="0" borderId="0" xfId="42" applyFont="1" applyAlignment="1">
      <alignment horizontal="center"/>
    </xf>
    <xf numFmtId="0" fontId="62" fillId="0" borderId="0" xfId="42" applyNumberFormat="1" applyFont="1" applyAlignment="1">
      <alignment horizontal="left" vertical="top" wrapText="1"/>
    </xf>
    <xf numFmtId="0" fontId="68" fillId="0" borderId="0" xfId="171" applyFont="1"/>
    <xf numFmtId="0" fontId="69" fillId="0" borderId="40" xfId="42" applyFont="1" applyBorder="1" applyAlignment="1">
      <alignment horizontal="center" wrapText="1"/>
    </xf>
    <xf numFmtId="0" fontId="69" fillId="0" borderId="41" xfId="42" applyFont="1" applyBorder="1" applyAlignment="1">
      <alignment horizontal="center" wrapText="1"/>
    </xf>
    <xf numFmtId="0" fontId="70" fillId="0" borderId="42" xfId="42" applyFont="1" applyBorder="1"/>
    <xf numFmtId="167" fontId="70" fillId="0" borderId="43" xfId="50" applyNumberFormat="1" applyFont="1" applyBorder="1"/>
    <xf numFmtId="167" fontId="70" fillId="0" borderId="44" xfId="50" applyNumberFormat="1" applyFont="1" applyBorder="1"/>
    <xf numFmtId="167" fontId="70" fillId="0" borderId="45" xfId="50" applyNumberFormat="1" applyFont="1" applyBorder="1"/>
    <xf numFmtId="0" fontId="70" fillId="0" borderId="46" xfId="42" applyFont="1" applyBorder="1"/>
    <xf numFmtId="167" fontId="70" fillId="0" borderId="47" xfId="50" applyNumberFormat="1" applyFont="1" applyBorder="1"/>
    <xf numFmtId="0" fontId="69" fillId="0" borderId="0" xfId="42" applyFont="1" applyBorder="1" applyAlignment="1">
      <alignment horizontal="right"/>
    </xf>
    <xf numFmtId="167" fontId="70" fillId="0" borderId="48" xfId="50" applyNumberFormat="1" applyFont="1" applyBorder="1"/>
    <xf numFmtId="167" fontId="1" fillId="0" borderId="0" xfId="171" applyNumberFormat="1" applyFont="1"/>
    <xf numFmtId="44" fontId="1" fillId="0" borderId="0" xfId="171" applyNumberFormat="1" applyFont="1"/>
    <xf numFmtId="0" fontId="71" fillId="0" borderId="0" xfId="171" applyFont="1"/>
    <xf numFmtId="168" fontId="71" fillId="0" borderId="0" xfId="172" applyNumberFormat="1" applyFont="1"/>
    <xf numFmtId="0" fontId="73" fillId="0" borderId="0" xfId="173" applyFont="1"/>
    <xf numFmtId="0" fontId="1" fillId="0" borderId="0" xfId="171"/>
    <xf numFmtId="0" fontId="62" fillId="0" borderId="51" xfId="42" applyFont="1" applyFill="1" applyBorder="1" applyAlignment="1"/>
    <xf numFmtId="0" fontId="1" fillId="0" borderId="0" xfId="171" applyFont="1" applyBorder="1" applyAlignment="1"/>
    <xf numFmtId="0" fontId="1" fillId="0" borderId="45" xfId="171" applyFont="1" applyBorder="1" applyAlignment="1"/>
    <xf numFmtId="0" fontId="62" fillId="0" borderId="51" xfId="42" applyFont="1" applyFill="1" applyBorder="1" applyAlignment="1" applyProtection="1">
      <protection locked="0"/>
    </xf>
    <xf numFmtId="0" fontId="1" fillId="0" borderId="0" xfId="171" applyFont="1" applyBorder="1" applyAlignment="1" applyProtection="1">
      <protection locked="0"/>
    </xf>
    <xf numFmtId="0" fontId="1" fillId="0" borderId="45" xfId="171" applyFont="1" applyBorder="1" applyAlignment="1" applyProtection="1">
      <protection locked="0"/>
    </xf>
    <xf numFmtId="0" fontId="62" fillId="0" borderId="51" xfId="42" applyFont="1" applyFill="1" applyBorder="1" applyAlignment="1" applyProtection="1"/>
    <xf numFmtId="0" fontId="1" fillId="0" borderId="0" xfId="171" applyFont="1" applyBorder="1" applyAlignment="1" applyProtection="1"/>
    <xf numFmtId="0" fontId="1" fillId="0" borderId="45" xfId="171" applyFont="1" applyBorder="1" applyAlignment="1" applyProtection="1"/>
    <xf numFmtId="0" fontId="70" fillId="0" borderId="51" xfId="42" applyFont="1" applyFill="1" applyBorder="1"/>
    <xf numFmtId="0" fontId="70" fillId="0" borderId="0" xfId="42" applyFont="1" applyFill="1" applyBorder="1"/>
    <xf numFmtId="42" fontId="70" fillId="0" borderId="0" xfId="42" applyNumberFormat="1" applyFont="1" applyFill="1" applyBorder="1"/>
    <xf numFmtId="0" fontId="1" fillId="0" borderId="0" xfId="171" applyFont="1" applyBorder="1"/>
    <xf numFmtId="0" fontId="1" fillId="0" borderId="45" xfId="171" applyFont="1" applyBorder="1"/>
    <xf numFmtId="0" fontId="69" fillId="0" borderId="0" xfId="42" applyFont="1" applyFill="1" applyBorder="1"/>
    <xf numFmtId="0" fontId="70" fillId="0" borderId="0" xfId="42" applyFont="1" applyFill="1" applyBorder="1" applyAlignment="1">
      <alignment horizontal="center"/>
    </xf>
    <xf numFmtId="0" fontId="69" fillId="31" borderId="52" xfId="42" applyFont="1" applyFill="1" applyBorder="1"/>
    <xf numFmtId="0" fontId="69" fillId="31" borderId="53" xfId="42" applyFont="1" applyFill="1" applyBorder="1"/>
    <xf numFmtId="0" fontId="70" fillId="31" borderId="53" xfId="42" applyFont="1" applyFill="1" applyBorder="1"/>
    <xf numFmtId="42" fontId="70" fillId="31" borderId="53" xfId="42" applyNumberFormat="1" applyFont="1" applyFill="1" applyBorder="1"/>
    <xf numFmtId="0" fontId="1" fillId="31" borderId="53" xfId="171" applyFont="1" applyFill="1" applyBorder="1"/>
    <xf numFmtId="0" fontId="1" fillId="31" borderId="47" xfId="171" applyFont="1" applyFill="1" applyBorder="1"/>
    <xf numFmtId="0" fontId="69" fillId="0" borderId="51" xfId="42" applyFont="1" applyFill="1" applyBorder="1"/>
    <xf numFmtId="168" fontId="70" fillId="0" borderId="0" xfId="42" applyNumberFormat="1" applyFont="1" applyFill="1" applyBorder="1" applyProtection="1">
      <protection locked="0"/>
    </xf>
    <xf numFmtId="169" fontId="70" fillId="0" borderId="0" xfId="42" applyNumberFormat="1" applyFont="1" applyFill="1" applyBorder="1" applyAlignment="1" applyProtection="1">
      <alignment horizontal="right"/>
      <protection locked="0"/>
    </xf>
    <xf numFmtId="0" fontId="77" fillId="0" borderId="0" xfId="42" applyFont="1" applyFill="1" applyBorder="1"/>
    <xf numFmtId="168" fontId="70" fillId="0" borderId="0" xfId="42" applyNumberFormat="1" applyFont="1" applyFill="1" applyBorder="1"/>
    <xf numFmtId="0" fontId="70" fillId="0" borderId="54" xfId="42" applyFont="1" applyFill="1" applyBorder="1"/>
    <xf numFmtId="0" fontId="69" fillId="0" borderId="14" xfId="42" applyFont="1" applyFill="1" applyBorder="1" applyAlignment="1">
      <alignment horizontal="center" vertical="center" wrapText="1"/>
    </xf>
    <xf numFmtId="42" fontId="69" fillId="0" borderId="55" xfId="42" applyNumberFormat="1" applyFont="1" applyFill="1" applyBorder="1" applyAlignment="1">
      <alignment horizontal="center" vertical="center" wrapText="1"/>
    </xf>
    <xf numFmtId="42" fontId="69" fillId="0" borderId="17" xfId="42" applyNumberFormat="1" applyFont="1" applyFill="1" applyBorder="1" applyAlignment="1">
      <alignment horizontal="center" vertical="center" wrapText="1"/>
    </xf>
    <xf numFmtId="42" fontId="69" fillId="0" borderId="14" xfId="42" applyNumberFormat="1" applyFont="1" applyFill="1" applyBorder="1" applyAlignment="1">
      <alignment horizontal="center" vertical="center" wrapText="1"/>
    </xf>
    <xf numFmtId="0" fontId="70" fillId="0" borderId="54" xfId="42" quotePrefix="1" applyFont="1" applyFill="1" applyBorder="1" applyAlignment="1" applyProtection="1">
      <alignment horizontal="left"/>
      <protection locked="0"/>
    </xf>
    <xf numFmtId="42" fontId="70" fillId="0" borderId="14" xfId="60" applyNumberFormat="1" applyFont="1" applyFill="1" applyBorder="1" applyAlignment="1" applyProtection="1">
      <alignment horizontal="left" wrapText="1"/>
      <protection locked="0"/>
    </xf>
    <xf numFmtId="169" fontId="70" fillId="0" borderId="14" xfId="42" applyNumberFormat="1" applyFont="1" applyFill="1" applyBorder="1" applyAlignment="1" applyProtection="1">
      <alignment horizontal="center"/>
      <protection locked="0"/>
    </xf>
    <xf numFmtId="42" fontId="70" fillId="0" borderId="14" xfId="86" applyNumberFormat="1" applyFont="1" applyFill="1" applyBorder="1"/>
    <xf numFmtId="42" fontId="70" fillId="0" borderId="55" xfId="86" applyNumberFormat="1" applyFont="1" applyFill="1" applyBorder="1"/>
    <xf numFmtId="9" fontId="0" fillId="0" borderId="0" xfId="172" applyFont="1"/>
    <xf numFmtId="44" fontId="0" fillId="0" borderId="0" xfId="174" applyFont="1"/>
    <xf numFmtId="9" fontId="0" fillId="0" borderId="0" xfId="172" applyFont="1" applyFill="1"/>
    <xf numFmtId="44" fontId="0" fillId="0" borderId="0" xfId="174" applyFont="1" applyFill="1"/>
    <xf numFmtId="0" fontId="78" fillId="0" borderId="0" xfId="171" applyFont="1"/>
    <xf numFmtId="170" fontId="70" fillId="0" borderId="14" xfId="42" applyNumberFormat="1" applyFont="1" applyFill="1" applyBorder="1" applyAlignment="1" applyProtection="1">
      <alignment horizontal="center"/>
      <protection locked="0"/>
    </xf>
    <xf numFmtId="0" fontId="69" fillId="0" borderId="58" xfId="42" applyFont="1" applyFill="1" applyBorder="1" applyAlignment="1">
      <alignment horizontal="right"/>
    </xf>
    <xf numFmtId="0" fontId="69" fillId="0" borderId="11" xfId="42" applyFont="1" applyFill="1" applyBorder="1" applyAlignment="1">
      <alignment horizontal="right"/>
    </xf>
    <xf numFmtId="0" fontId="1" fillId="0" borderId="11" xfId="171" applyFont="1" applyBorder="1" applyAlignment="1"/>
    <xf numFmtId="168" fontId="1" fillId="0" borderId="0" xfId="172" applyNumberFormat="1" applyFont="1"/>
    <xf numFmtId="0" fontId="69" fillId="32" borderId="59" xfId="42" applyFont="1" applyFill="1" applyBorder="1" applyAlignment="1"/>
    <xf numFmtId="42" fontId="69" fillId="32" borderId="14" xfId="60" applyNumberFormat="1" applyFont="1" applyFill="1" applyBorder="1"/>
    <xf numFmtId="42" fontId="69" fillId="32" borderId="55" xfId="60" applyNumberFormat="1" applyFont="1" applyFill="1" applyBorder="1"/>
    <xf numFmtId="0" fontId="70" fillId="0" borderId="51" xfId="42" applyFont="1" applyFill="1" applyBorder="1" applyAlignment="1">
      <alignment horizontal="left"/>
    </xf>
    <xf numFmtId="41" fontId="70" fillId="0" borderId="0" xfId="84" applyFont="1" applyFill="1" applyBorder="1"/>
    <xf numFmtId="41" fontId="70" fillId="0" borderId="0" xfId="84" applyFont="1" applyFill="1" applyBorder="1" applyAlignment="1">
      <alignment horizontal="center"/>
    </xf>
    <xf numFmtId="42" fontId="70" fillId="0" borderId="0" xfId="84" applyNumberFormat="1" applyFont="1" applyFill="1" applyBorder="1"/>
    <xf numFmtId="0" fontId="79" fillId="0" borderId="0" xfId="42" applyFont="1" applyFill="1" applyBorder="1"/>
    <xf numFmtId="0" fontId="70" fillId="0" borderId="51" xfId="42" quotePrefix="1" applyFont="1" applyFill="1" applyBorder="1" applyAlignment="1">
      <alignment horizontal="left"/>
    </xf>
    <xf numFmtId="0" fontId="70" fillId="0" borderId="0" xfId="42" applyFont="1" applyFill="1" applyBorder="1" applyAlignment="1">
      <alignment horizontal="left" vertical="top"/>
    </xf>
    <xf numFmtId="0" fontId="1" fillId="0" borderId="0" xfId="171" applyFill="1"/>
    <xf numFmtId="0" fontId="70" fillId="31" borderId="52" xfId="42" quotePrefix="1" applyFont="1" applyFill="1" applyBorder="1" applyAlignment="1">
      <alignment horizontal="left"/>
    </xf>
    <xf numFmtId="0" fontId="70" fillId="31" borderId="53" xfId="42" applyFont="1" applyFill="1" applyBorder="1" applyAlignment="1">
      <alignment horizontal="left" vertical="top"/>
    </xf>
    <xf numFmtId="0" fontId="1" fillId="31" borderId="53" xfId="171" applyFont="1" applyFill="1" applyBorder="1" applyAlignment="1"/>
    <xf numFmtId="0" fontId="1" fillId="31" borderId="47" xfId="171" applyFont="1" applyFill="1" applyBorder="1" applyAlignment="1"/>
    <xf numFmtId="168" fontId="70" fillId="0" borderId="0" xfId="42" applyNumberFormat="1" applyFont="1" applyFill="1" applyBorder="1" applyAlignment="1" applyProtection="1">
      <alignment horizontal="right" vertical="top"/>
      <protection locked="0"/>
    </xf>
    <xf numFmtId="0" fontId="70" fillId="0" borderId="0" xfId="42" applyFont="1" applyFill="1" applyBorder="1" applyAlignment="1"/>
    <xf numFmtId="0" fontId="1" fillId="0" borderId="0" xfId="171" applyFont="1" applyFill="1"/>
    <xf numFmtId="0" fontId="69" fillId="0" borderId="0" xfId="42" applyFont="1" applyFill="1" applyBorder="1" applyAlignment="1"/>
    <xf numFmtId="0" fontId="62" fillId="32" borderId="59" xfId="42" applyFont="1" applyFill="1" applyBorder="1"/>
    <xf numFmtId="42" fontId="62" fillId="32" borderId="17" xfId="42" applyNumberFormat="1" applyFont="1" applyFill="1" applyBorder="1" applyAlignment="1">
      <alignment horizontal="left" vertical="top"/>
    </xf>
    <xf numFmtId="42" fontId="62" fillId="32" borderId="57" xfId="42" applyNumberFormat="1" applyFont="1" applyFill="1" applyBorder="1" applyAlignment="1">
      <alignment horizontal="left" vertical="top"/>
    </xf>
    <xf numFmtId="0" fontId="65" fillId="0" borderId="51" xfId="42" applyFont="1" applyFill="1" applyBorder="1"/>
    <xf numFmtId="0" fontId="65" fillId="0" borderId="0" xfId="42" applyFont="1" applyFill="1" applyBorder="1"/>
    <xf numFmtId="49" fontId="65" fillId="0" borderId="0" xfId="175" applyFont="1" applyFill="1" applyBorder="1"/>
    <xf numFmtId="42" fontId="65" fillId="0" borderId="0" xfId="84" applyNumberFormat="1" applyFont="1" applyFill="1" applyBorder="1"/>
    <xf numFmtId="171" fontId="70" fillId="0" borderId="0" xfId="42" applyNumberFormat="1" applyFont="1" applyFill="1" applyBorder="1" applyProtection="1">
      <protection locked="0"/>
    </xf>
    <xf numFmtId="171" fontId="70" fillId="0" borderId="0" xfId="42" applyNumberFormat="1" applyFont="1" applyFill="1" applyBorder="1"/>
    <xf numFmtId="0" fontId="62" fillId="0" borderId="0" xfId="42" applyFont="1" applyFill="1" applyBorder="1"/>
    <xf numFmtId="0" fontId="1" fillId="0" borderId="51" xfId="171" applyFont="1" applyBorder="1"/>
    <xf numFmtId="42" fontId="70" fillId="0" borderId="14" xfId="86" applyNumberFormat="1" applyFont="1" applyFill="1" applyBorder="1" applyProtection="1">
      <protection locked="0"/>
    </xf>
    <xf numFmtId="44" fontId="1" fillId="0" borderId="0" xfId="171" applyNumberFormat="1"/>
    <xf numFmtId="0" fontId="1" fillId="0" borderId="54" xfId="171" applyFont="1" applyBorder="1"/>
    <xf numFmtId="0" fontId="69" fillId="0" borderId="61" xfId="42" applyFont="1" applyFill="1" applyBorder="1" applyAlignment="1">
      <alignment horizontal="center" vertical="center" wrapText="1"/>
    </xf>
    <xf numFmtId="0" fontId="69" fillId="0" borderId="62" xfId="42" applyFont="1" applyFill="1" applyBorder="1" applyAlignment="1">
      <alignment horizontal="center" vertical="center" wrapText="1"/>
    </xf>
    <xf numFmtId="42" fontId="69" fillId="0" borderId="63" xfId="42" applyNumberFormat="1" applyFont="1" applyFill="1" applyBorder="1" applyAlignment="1">
      <alignment horizontal="center" vertical="center" wrapText="1"/>
    </xf>
    <xf numFmtId="0" fontId="1" fillId="0" borderId="0" xfId="171" applyBorder="1"/>
    <xf numFmtId="0" fontId="70" fillId="0" borderId="64" xfId="42" quotePrefix="1" applyFont="1" applyFill="1" applyBorder="1" applyAlignment="1" applyProtection="1">
      <alignment horizontal="left"/>
      <protection locked="0"/>
    </xf>
    <xf numFmtId="42" fontId="70" fillId="0" borderId="18" xfId="86" applyNumberFormat="1" applyFont="1" applyFill="1" applyBorder="1" applyProtection="1">
      <protection locked="0"/>
    </xf>
    <xf numFmtId="42" fontId="70" fillId="0" borderId="18" xfId="86" applyNumberFormat="1" applyFont="1" applyFill="1" applyBorder="1"/>
    <xf numFmtId="42" fontId="70" fillId="0" borderId="66" xfId="86" applyNumberFormat="1" applyFont="1" applyFill="1" applyBorder="1"/>
    <xf numFmtId="0" fontId="70" fillId="0" borderId="51" xfId="42" quotePrefix="1" applyFont="1" applyFill="1" applyBorder="1" applyAlignment="1" applyProtection="1">
      <alignment horizontal="left"/>
      <protection locked="0"/>
    </xf>
    <xf numFmtId="0" fontId="65" fillId="0" borderId="0" xfId="42" applyFont="1" applyFill="1" applyBorder="1" applyAlignment="1" applyProtection="1">
      <protection locked="0"/>
    </xf>
    <xf numFmtId="42" fontId="70" fillId="0" borderId="0" xfId="86" applyNumberFormat="1" applyFont="1" applyFill="1" applyBorder="1" applyProtection="1">
      <protection locked="0"/>
    </xf>
    <xf numFmtId="42" fontId="70" fillId="0" borderId="0" xfId="86" applyNumberFormat="1" applyFont="1" applyFill="1" applyBorder="1"/>
    <xf numFmtId="42" fontId="70" fillId="0" borderId="45" xfId="86" applyNumberFormat="1" applyFont="1" applyFill="1" applyBorder="1"/>
    <xf numFmtId="0" fontId="62" fillId="0" borderId="0" xfId="42" applyFont="1" applyFill="1" applyBorder="1" applyAlignment="1" applyProtection="1">
      <protection locked="0"/>
    </xf>
    <xf numFmtId="42" fontId="65" fillId="0" borderId="0" xfId="42" applyNumberFormat="1" applyFont="1" applyFill="1" applyBorder="1"/>
    <xf numFmtId="0" fontId="1" fillId="0" borderId="0" xfId="171" applyFont="1" applyFill="1" applyBorder="1" applyAlignment="1"/>
    <xf numFmtId="0" fontId="1" fillId="0" borderId="45" xfId="171" applyFont="1" applyFill="1" applyBorder="1" applyAlignment="1"/>
    <xf numFmtId="0" fontId="65" fillId="0" borderId="0" xfId="42" applyFont="1" applyFill="1" applyBorder="1" applyAlignment="1">
      <alignment horizontal="left" vertical="top"/>
    </xf>
    <xf numFmtId="42" fontId="65" fillId="0" borderId="0" xfId="60" applyNumberFormat="1" applyFont="1" applyFill="1" applyBorder="1"/>
    <xf numFmtId="0" fontId="62" fillId="0" borderId="51" xfId="42" applyFont="1" applyFill="1" applyBorder="1"/>
    <xf numFmtId="0" fontId="62" fillId="0" borderId="0" xfId="42" applyFont="1" applyFill="1" applyBorder="1" applyAlignment="1">
      <alignment horizontal="left" vertical="top"/>
    </xf>
    <xf numFmtId="42" fontId="62" fillId="0" borderId="45" xfId="60" applyNumberFormat="1" applyFont="1" applyFill="1" applyBorder="1"/>
    <xf numFmtId="0" fontId="65" fillId="0" borderId="0" xfId="42" applyFont="1" applyFill="1" applyBorder="1" applyAlignment="1">
      <alignment vertical="top" wrapText="1"/>
    </xf>
    <xf numFmtId="0" fontId="65" fillId="0" borderId="0" xfId="42" applyFont="1" applyBorder="1" applyAlignment="1">
      <alignment vertical="top" wrapText="1"/>
    </xf>
    <xf numFmtId="42" fontId="62" fillId="32" borderId="17" xfId="60" applyNumberFormat="1" applyFont="1" applyFill="1" applyBorder="1"/>
    <xf numFmtId="42" fontId="62" fillId="32" borderId="57" xfId="60" applyNumberFormat="1" applyFont="1" applyFill="1" applyBorder="1"/>
    <xf numFmtId="42" fontId="62" fillId="0" borderId="0" xfId="60" applyNumberFormat="1" applyFont="1" applyFill="1" applyBorder="1"/>
    <xf numFmtId="168" fontId="65" fillId="0" borderId="11" xfId="69" applyNumberFormat="1" applyFont="1" applyFill="1" applyBorder="1" applyProtection="1">
      <protection locked="0"/>
    </xf>
    <xf numFmtId="0" fontId="75" fillId="0" borderId="0" xfId="42" applyFont="1" applyFill="1" applyBorder="1" applyAlignment="1">
      <alignment horizontal="left"/>
    </xf>
    <xf numFmtId="0" fontId="81" fillId="0" borderId="0" xfId="171" applyFont="1" applyBorder="1"/>
    <xf numFmtId="0" fontId="72" fillId="0" borderId="0" xfId="173" applyFont="1" applyFill="1" applyBorder="1" applyAlignment="1">
      <alignment horizontal="left" vertical="top"/>
    </xf>
    <xf numFmtId="0" fontId="65" fillId="0" borderId="0" xfId="42" applyFont="1" applyFill="1" applyBorder="1" applyAlignment="1">
      <alignment horizontal="left" vertical="top" wrapText="1"/>
    </xf>
    <xf numFmtId="0" fontId="65" fillId="0" borderId="45" xfId="42" applyFont="1" applyFill="1" applyBorder="1" applyAlignment="1">
      <alignment horizontal="left" vertical="top" wrapText="1"/>
    </xf>
    <xf numFmtId="0" fontId="1" fillId="0" borderId="0" xfId="171" applyFont="1" applyBorder="1" applyAlignment="1">
      <alignment horizontal="right"/>
    </xf>
    <xf numFmtId="166" fontId="65" fillId="0" borderId="14" xfId="42" applyNumberFormat="1" applyFont="1" applyFill="1" applyBorder="1"/>
    <xf numFmtId="172" fontId="65" fillId="0" borderId="55" xfId="42" applyNumberFormat="1" applyFont="1" applyFill="1" applyBorder="1"/>
    <xf numFmtId="167" fontId="62" fillId="32" borderId="17" xfId="60" applyNumberFormat="1" applyFont="1" applyFill="1" applyBorder="1"/>
    <xf numFmtId="44" fontId="65" fillId="0" borderId="0" xfId="60" applyFont="1" applyFill="1" applyBorder="1" applyAlignment="1"/>
    <xf numFmtId="0" fontId="62" fillId="32" borderId="70" xfId="42" applyFont="1" applyFill="1" applyBorder="1"/>
    <xf numFmtId="42" fontId="62" fillId="32" borderId="72" xfId="60" applyNumberFormat="1" applyFont="1" applyFill="1" applyBorder="1"/>
    <xf numFmtId="42" fontId="62" fillId="32" borderId="41" xfId="60" applyNumberFormat="1" applyFont="1" applyFill="1" applyBorder="1"/>
    <xf numFmtId="42" fontId="1" fillId="0" borderId="0" xfId="171" applyNumberFormat="1"/>
    <xf numFmtId="0" fontId="1" fillId="0" borderId="73" xfId="171" applyFont="1" applyBorder="1"/>
    <xf numFmtId="0" fontId="1" fillId="0" borderId="74" xfId="171" applyFont="1" applyBorder="1"/>
    <xf numFmtId="0" fontId="1" fillId="0" borderId="75" xfId="171" applyFont="1" applyBorder="1"/>
    <xf numFmtId="0" fontId="83" fillId="0" borderId="0" xfId="42" applyFont="1" applyFill="1" applyBorder="1" applyProtection="1">
      <protection locked="0"/>
    </xf>
    <xf numFmtId="0" fontId="27" fillId="0" borderId="0" xfId="42" applyFont="1" applyAlignment="1">
      <alignment horizontal="center"/>
    </xf>
    <xf numFmtId="173" fontId="1" fillId="0" borderId="0" xfId="171" applyNumberFormat="1"/>
    <xf numFmtId="0" fontId="62" fillId="0" borderId="0" xfId="42" applyNumberFormat="1" applyFont="1" applyAlignment="1">
      <alignment horizontal="left" vertical="top" wrapText="1"/>
    </xf>
    <xf numFmtId="0" fontId="62" fillId="31" borderId="0" xfId="42" applyFont="1" applyFill="1" applyAlignment="1">
      <alignment horizontal="center"/>
    </xf>
    <xf numFmtId="0" fontId="82" fillId="0" borderId="60" xfId="42" applyFont="1" applyFill="1" applyBorder="1" applyAlignment="1">
      <alignment horizontal="left" vertical="top" wrapText="1"/>
    </xf>
    <xf numFmtId="0" fontId="65" fillId="0" borderId="10" xfId="42" applyFont="1" applyFill="1" applyBorder="1" applyAlignment="1">
      <alignment horizontal="left" vertical="top" wrapText="1"/>
    </xf>
    <xf numFmtId="0" fontId="65" fillId="0" borderId="67" xfId="42" applyFont="1" applyFill="1" applyBorder="1" applyAlignment="1">
      <alignment horizontal="left" vertical="top" wrapText="1"/>
    </xf>
    <xf numFmtId="0" fontId="65" fillId="0" borderId="65" xfId="42" applyFont="1" applyFill="1" applyBorder="1" applyAlignment="1">
      <alignment horizontal="left" vertical="top" wrapText="1"/>
    </xf>
    <xf numFmtId="0" fontId="65" fillId="0" borderId="0" xfId="42" applyFont="1" applyFill="1" applyBorder="1" applyAlignment="1">
      <alignment horizontal="left" vertical="top" wrapText="1"/>
    </xf>
    <xf numFmtId="0" fontId="65" fillId="0" borderId="45" xfId="42" applyFont="1" applyFill="1" applyBorder="1" applyAlignment="1">
      <alignment horizontal="left" vertical="top" wrapText="1"/>
    </xf>
    <xf numFmtId="0" fontId="65" fillId="0" borderId="68" xfId="42" applyFont="1" applyFill="1" applyBorder="1" applyAlignment="1">
      <alignment horizontal="left" vertical="top" wrapText="1"/>
    </xf>
    <xf numFmtId="0" fontId="65" fillId="0" borderId="11" xfId="42" applyFont="1" applyFill="1" applyBorder="1" applyAlignment="1">
      <alignment horizontal="left" vertical="top" wrapText="1"/>
    </xf>
    <xf numFmtId="0" fontId="65" fillId="0" borderId="69" xfId="42" applyFont="1" applyFill="1" applyBorder="1" applyAlignment="1">
      <alignment horizontal="left" vertical="top" wrapText="1"/>
    </xf>
    <xf numFmtId="0" fontId="65" fillId="0" borderId="10" xfId="42" applyFont="1" applyFill="1" applyBorder="1" applyAlignment="1">
      <alignment horizontal="left" vertical="top"/>
    </xf>
    <xf numFmtId="0" fontId="62" fillId="32" borderId="16" xfId="42" applyFont="1" applyFill="1" applyBorder="1" applyAlignment="1">
      <alignment horizontal="left" vertical="top"/>
    </xf>
    <xf numFmtId="0" fontId="65" fillId="0" borderId="16" xfId="42" applyFont="1" applyBorder="1" applyAlignment="1">
      <alignment horizontal="left" vertical="top"/>
    </xf>
    <xf numFmtId="0" fontId="65" fillId="0" borderId="17" xfId="42" applyFont="1" applyBorder="1" applyAlignment="1">
      <alignment horizontal="left" vertical="top"/>
    </xf>
    <xf numFmtId="0" fontId="62" fillId="32" borderId="71" xfId="42" applyFont="1" applyFill="1" applyBorder="1" applyAlignment="1">
      <alignment horizontal="left" vertical="top"/>
    </xf>
    <xf numFmtId="0" fontId="65" fillId="0" borderId="71" xfId="42" applyFont="1" applyBorder="1" applyAlignment="1">
      <alignment horizontal="left" vertical="top"/>
    </xf>
    <xf numFmtId="0" fontId="65" fillId="0" borderId="72" xfId="42" applyFont="1" applyBorder="1" applyAlignment="1">
      <alignment horizontal="left" vertical="top"/>
    </xf>
    <xf numFmtId="0" fontId="65" fillId="0" borderId="60" xfId="42" applyFont="1" applyFill="1" applyBorder="1" applyAlignment="1" applyProtection="1">
      <protection locked="0"/>
    </xf>
    <xf numFmtId="0" fontId="1" fillId="0" borderId="10" xfId="171" applyFont="1" applyBorder="1" applyAlignment="1" applyProtection="1">
      <protection locked="0"/>
    </xf>
    <xf numFmtId="0" fontId="65" fillId="0" borderId="15" xfId="42" applyFont="1" applyFill="1" applyBorder="1" applyAlignment="1" applyProtection="1">
      <protection locked="0"/>
    </xf>
    <xf numFmtId="0" fontId="1" fillId="0" borderId="16" xfId="171" applyFont="1" applyBorder="1" applyAlignment="1" applyProtection="1">
      <protection locked="0"/>
    </xf>
    <xf numFmtId="0" fontId="62" fillId="0" borderId="0" xfId="42" applyFont="1" applyFill="1" applyBorder="1" applyAlignment="1">
      <alignment horizontal="left"/>
    </xf>
    <xf numFmtId="0" fontId="69" fillId="0" borderId="15" xfId="42" applyFont="1" applyFill="1" applyBorder="1" applyAlignment="1">
      <alignment horizontal="center" vertical="center" wrapText="1"/>
    </xf>
    <xf numFmtId="0" fontId="1" fillId="0" borderId="16" xfId="171" applyFont="1" applyBorder="1" applyAlignment="1">
      <alignment horizontal="center" vertical="center" wrapText="1"/>
    </xf>
    <xf numFmtId="0" fontId="1" fillId="0" borderId="17" xfId="171" applyFont="1" applyBorder="1" applyAlignment="1">
      <alignment horizontal="center" vertical="center" wrapText="1"/>
    </xf>
    <xf numFmtId="0" fontId="1" fillId="0" borderId="17" xfId="171" applyFont="1" applyBorder="1" applyAlignment="1" applyProtection="1">
      <protection locked="0"/>
    </xf>
    <xf numFmtId="0" fontId="69" fillId="0" borderId="0" xfId="42" applyFont="1" applyFill="1" applyBorder="1" applyAlignment="1"/>
    <xf numFmtId="0" fontId="1" fillId="0" borderId="0" xfId="171" applyFont="1" applyBorder="1" applyAlignment="1"/>
    <xf numFmtId="0" fontId="65" fillId="0" borderId="60" xfId="42" applyFont="1" applyFill="1" applyBorder="1" applyAlignment="1" applyProtection="1">
      <alignment wrapText="1"/>
      <protection locked="0"/>
    </xf>
    <xf numFmtId="0" fontId="1" fillId="0" borderId="10" xfId="171" applyFont="1" applyBorder="1" applyAlignment="1" applyProtection="1">
      <alignment wrapText="1"/>
      <protection locked="0"/>
    </xf>
    <xf numFmtId="0" fontId="65" fillId="0" borderId="15" xfId="42" applyFont="1" applyFill="1" applyBorder="1" applyAlignment="1" applyProtection="1">
      <alignment wrapText="1"/>
      <protection locked="0"/>
    </xf>
    <xf numFmtId="0" fontId="1" fillId="0" borderId="16" xfId="171" applyFont="1" applyBorder="1" applyAlignment="1" applyProtection="1">
      <alignment wrapText="1"/>
      <protection locked="0"/>
    </xf>
    <xf numFmtId="0" fontId="1" fillId="0" borderId="17" xfId="171" applyFont="1" applyBorder="1" applyAlignment="1" applyProtection="1">
      <alignment wrapText="1"/>
      <protection locked="0"/>
    </xf>
    <xf numFmtId="0" fontId="75" fillId="0" borderId="60" xfId="42" applyFont="1" applyFill="1" applyBorder="1" applyAlignment="1" applyProtection="1">
      <protection locked="0"/>
    </xf>
    <xf numFmtId="0" fontId="80" fillId="0" borderId="10" xfId="171" applyFont="1" applyBorder="1" applyAlignment="1" applyProtection="1">
      <protection locked="0"/>
    </xf>
    <xf numFmtId="0" fontId="62" fillId="32" borderId="17" xfId="42" applyFont="1" applyFill="1" applyBorder="1" applyAlignment="1">
      <alignment horizontal="left" vertical="top"/>
    </xf>
    <xf numFmtId="0" fontId="75" fillId="0" borderId="15" xfId="42" applyFont="1" applyFill="1" applyBorder="1" applyAlignment="1" applyProtection="1">
      <alignment wrapText="1"/>
      <protection locked="0"/>
    </xf>
    <xf numFmtId="0" fontId="80" fillId="0" borderId="16" xfId="171" applyFont="1" applyBorder="1" applyAlignment="1" applyProtection="1">
      <alignment wrapText="1"/>
      <protection locked="0"/>
    </xf>
    <xf numFmtId="0" fontId="80" fillId="0" borderId="17" xfId="171" applyFont="1" applyBorder="1" applyAlignment="1" applyProtection="1">
      <alignment wrapText="1"/>
      <protection locked="0"/>
    </xf>
    <xf numFmtId="0" fontId="1" fillId="0" borderId="16" xfId="171" applyFont="1" applyFill="1" applyBorder="1" applyAlignment="1" applyProtection="1">
      <protection locked="0"/>
    </xf>
    <xf numFmtId="0" fontId="1" fillId="0" borderId="17" xfId="171" applyFont="1" applyFill="1" applyBorder="1" applyAlignment="1" applyProtection="1">
      <protection locked="0"/>
    </xf>
    <xf numFmtId="0" fontId="69" fillId="0" borderId="14" xfId="42" applyFont="1" applyFill="1" applyBorder="1" applyAlignment="1">
      <alignment horizontal="center" vertical="center" wrapText="1"/>
    </xf>
    <xf numFmtId="0" fontId="1" fillId="0" borderId="14" xfId="171" applyFont="1" applyBorder="1" applyAlignment="1">
      <alignment horizontal="center" vertical="center" wrapText="1"/>
    </xf>
    <xf numFmtId="0" fontId="65" fillId="0" borderId="14" xfId="42" applyFont="1" applyFill="1" applyBorder="1" applyAlignment="1" applyProtection="1">
      <protection locked="0"/>
    </xf>
    <xf numFmtId="0" fontId="1" fillId="0" borderId="14" xfId="171" applyFont="1" applyBorder="1" applyAlignment="1" applyProtection="1">
      <protection locked="0"/>
    </xf>
    <xf numFmtId="0" fontId="65" fillId="0" borderId="65" xfId="42" applyFont="1" applyFill="1" applyBorder="1" applyAlignment="1" applyProtection="1">
      <protection locked="0"/>
    </xf>
    <xf numFmtId="0" fontId="1" fillId="0" borderId="0" xfId="171" applyFont="1" applyBorder="1" applyAlignment="1" applyProtection="1">
      <protection locked="0"/>
    </xf>
    <xf numFmtId="0" fontId="70" fillId="0" borderId="15" xfId="42" applyFont="1" applyFill="1" applyBorder="1" applyAlignment="1" applyProtection="1">
      <alignment horizontal="left" vertical="top"/>
      <protection locked="0"/>
    </xf>
    <xf numFmtId="0" fontId="70" fillId="0" borderId="16" xfId="42" applyFont="1" applyFill="1" applyBorder="1" applyAlignment="1" applyProtection="1">
      <alignment horizontal="left" vertical="top"/>
      <protection locked="0"/>
    </xf>
    <xf numFmtId="0" fontId="1" fillId="0" borderId="57" xfId="171" applyFont="1" applyBorder="1" applyAlignment="1" applyProtection="1">
      <protection locked="0"/>
    </xf>
    <xf numFmtId="0" fontId="70" fillId="0" borderId="0" xfId="42" applyFont="1" applyFill="1" applyBorder="1" applyAlignment="1"/>
    <xf numFmtId="0" fontId="70" fillId="0" borderId="15" xfId="42" applyFont="1" applyFill="1" applyBorder="1" applyAlignment="1" applyProtection="1">
      <alignment horizontal="left" vertical="top" wrapText="1"/>
      <protection locked="0"/>
    </xf>
    <xf numFmtId="0" fontId="70" fillId="0" borderId="16" xfId="42" applyFont="1" applyFill="1" applyBorder="1" applyAlignment="1" applyProtection="1">
      <alignment horizontal="left" vertical="top" wrapText="1"/>
      <protection locked="0"/>
    </xf>
    <xf numFmtId="0" fontId="70" fillId="0" borderId="57" xfId="42" applyFont="1" applyFill="1" applyBorder="1" applyAlignment="1" applyProtection="1">
      <alignment horizontal="left" vertical="top" wrapText="1"/>
      <protection locked="0"/>
    </xf>
    <xf numFmtId="0" fontId="1" fillId="0" borderId="57" xfId="171" applyFont="1" applyFill="1" applyBorder="1" applyAlignment="1" applyProtection="1">
      <protection locked="0"/>
    </xf>
    <xf numFmtId="0" fontId="1" fillId="0" borderId="16" xfId="171" applyFont="1" applyFill="1" applyBorder="1" applyAlignment="1" applyProtection="1">
      <alignment wrapText="1"/>
      <protection locked="0"/>
    </xf>
    <xf numFmtId="0" fontId="1" fillId="0" borderId="57" xfId="171" applyFont="1" applyFill="1" applyBorder="1" applyAlignment="1" applyProtection="1">
      <alignment wrapText="1"/>
      <protection locked="0"/>
    </xf>
    <xf numFmtId="0" fontId="70" fillId="0" borderId="14" xfId="42" applyFont="1" applyFill="1" applyBorder="1" applyAlignment="1" applyProtection="1">
      <alignment horizontal="left"/>
      <protection locked="0"/>
    </xf>
    <xf numFmtId="0" fontId="69" fillId="0" borderId="56" xfId="42" applyFont="1" applyFill="1" applyBorder="1" applyAlignment="1">
      <alignment horizontal="right"/>
    </xf>
    <xf numFmtId="0" fontId="69" fillId="0" borderId="10" xfId="42" applyFont="1" applyFill="1" applyBorder="1" applyAlignment="1">
      <alignment horizontal="right"/>
    </xf>
    <xf numFmtId="0" fontId="1" fillId="0" borderId="10" xfId="171" applyFont="1" applyBorder="1" applyAlignment="1"/>
    <xf numFmtId="0" fontId="1" fillId="0" borderId="16" xfId="171" applyFont="1" applyBorder="1" applyAlignment="1"/>
    <xf numFmtId="0" fontId="1" fillId="0" borderId="57" xfId="171" applyFont="1" applyBorder="1" applyAlignment="1"/>
    <xf numFmtId="0" fontId="69" fillId="32" borderId="16" xfId="42" applyFont="1" applyFill="1" applyBorder="1" applyAlignment="1">
      <alignment horizontal="left"/>
    </xf>
    <xf numFmtId="0" fontId="70" fillId="0" borderId="15" xfId="42" applyFont="1" applyFill="1" applyBorder="1" applyAlignment="1">
      <alignment horizontal="left" wrapText="1"/>
    </xf>
    <xf numFmtId="0" fontId="70" fillId="0" borderId="16" xfId="42" applyFont="1" applyFill="1" applyBorder="1" applyAlignment="1">
      <alignment horizontal="left" wrapText="1"/>
    </xf>
    <xf numFmtId="0" fontId="70" fillId="0" borderId="17" xfId="42" applyFont="1" applyFill="1" applyBorder="1" applyAlignment="1">
      <alignment horizontal="left" wrapText="1"/>
    </xf>
    <xf numFmtId="0" fontId="70" fillId="0" borderId="15" xfId="42" applyFont="1" applyFill="1" applyBorder="1" applyAlignment="1">
      <alignment horizontal="left"/>
    </xf>
    <xf numFmtId="0" fontId="70" fillId="0" borderId="16" xfId="42" applyFont="1" applyFill="1" applyBorder="1" applyAlignment="1">
      <alignment horizontal="left"/>
    </xf>
    <xf numFmtId="0" fontId="70" fillId="0" borderId="17" xfId="42" applyFont="1" applyFill="1" applyBorder="1" applyAlignment="1">
      <alignment horizontal="left"/>
    </xf>
    <xf numFmtId="0" fontId="71" fillId="0" borderId="11" xfId="171" applyFont="1" applyBorder="1" applyAlignment="1">
      <alignment horizontal="center"/>
    </xf>
    <xf numFmtId="0" fontId="69" fillId="0" borderId="14" xfId="42" applyFont="1" applyFill="1" applyBorder="1" applyAlignment="1">
      <alignment horizontal="center" vertical="center"/>
    </xf>
    <xf numFmtId="0" fontId="62" fillId="0" borderId="49" xfId="42" applyFont="1" applyFill="1" applyBorder="1" applyAlignment="1">
      <alignment horizontal="right"/>
    </xf>
    <xf numFmtId="0" fontId="62" fillId="0" borderId="50" xfId="42" applyFont="1" applyFill="1" applyBorder="1" applyAlignment="1">
      <alignment horizontal="right"/>
    </xf>
    <xf numFmtId="0" fontId="1" fillId="0" borderId="50" xfId="171" applyFont="1" applyBorder="1" applyAlignment="1"/>
    <xf numFmtId="0" fontId="1" fillId="0" borderId="43" xfId="171" applyFont="1" applyBorder="1" applyAlignment="1"/>
    <xf numFmtId="0" fontId="74" fillId="0" borderId="51" xfId="42" applyFont="1" applyFill="1" applyBorder="1" applyAlignment="1">
      <alignment horizontal="left" wrapText="1"/>
    </xf>
    <xf numFmtId="0" fontId="1" fillId="0" borderId="0" xfId="171" applyFont="1" applyBorder="1" applyAlignment="1">
      <alignment horizontal="left" wrapText="1"/>
    </xf>
    <xf numFmtId="0" fontId="1" fillId="0" borderId="45" xfId="171" applyFont="1" applyBorder="1" applyAlignment="1">
      <alignment horizontal="left" wrapText="1"/>
    </xf>
    <xf numFmtId="0" fontId="57" fillId="0" borderId="0" xfId="0" applyFont="1" applyAlignment="1">
      <alignment vertical="center" wrapText="1"/>
    </xf>
    <xf numFmtId="0" fontId="58" fillId="0" borderId="0" xfId="0" applyFont="1" applyAlignment="1">
      <alignment horizontal="left" vertical="center" wrapText="1"/>
    </xf>
    <xf numFmtId="0" fontId="54" fillId="28" borderId="38" xfId="0" applyFont="1" applyFill="1" applyBorder="1" applyAlignment="1">
      <alignment horizontal="center" vertical="center"/>
    </xf>
    <xf numFmtId="0" fontId="55" fillId="29" borderId="37" xfId="0" applyFont="1" applyFill="1" applyBorder="1" applyAlignment="1">
      <alignment horizontal="left"/>
    </xf>
    <xf numFmtId="0" fontId="56" fillId="0" borderId="39" xfId="0" applyFont="1" applyBorder="1" applyAlignment="1">
      <alignment horizontal="left" vertical="center" wrapText="1"/>
    </xf>
    <xf numFmtId="0" fontId="58" fillId="0" borderId="0" xfId="0" applyFont="1" applyAlignment="1">
      <alignment horizontal="left" vertical="center" wrapText="1" indent="4"/>
    </xf>
    <xf numFmtId="0" fontId="36" fillId="0" borderId="0" xfId="0" applyFont="1" applyFill="1" applyBorder="1" applyAlignment="1">
      <alignment horizontal="right"/>
    </xf>
    <xf numFmtId="0" fontId="33" fillId="0" borderId="0" xfId="0" applyFont="1" applyFill="1" applyAlignment="1">
      <alignment horizontal="center" vertical="center"/>
    </xf>
    <xf numFmtId="0" fontId="33" fillId="0" borderId="0" xfId="0" applyFont="1" applyAlignment="1">
      <alignment horizontal="center" vertical="center"/>
    </xf>
    <xf numFmtId="0" fontId="34" fillId="0" borderId="0" xfId="0" applyFont="1" applyFill="1" applyAlignment="1">
      <alignment horizontal="center"/>
    </xf>
    <xf numFmtId="0" fontId="26" fillId="0" borderId="15" xfId="0" applyFont="1" applyFill="1" applyBorder="1" applyAlignment="1">
      <alignment horizontal="right"/>
    </xf>
    <xf numFmtId="0" fontId="26" fillId="0" borderId="16" xfId="0" applyFont="1" applyFill="1" applyBorder="1" applyAlignment="1">
      <alignment horizontal="right"/>
    </xf>
    <xf numFmtId="0" fontId="26" fillId="0" borderId="17" xfId="0" applyFont="1" applyFill="1" applyBorder="1" applyAlignment="1">
      <alignment horizontal="right"/>
    </xf>
    <xf numFmtId="0" fontId="34" fillId="0" borderId="0" xfId="0" applyFont="1" applyFill="1" applyBorder="1" applyAlignment="1">
      <alignment horizontal="center"/>
    </xf>
    <xf numFmtId="0" fontId="53" fillId="0" borderId="0" xfId="0" applyFont="1" applyFill="1" applyBorder="1" applyAlignment="1">
      <alignment horizontal="center"/>
    </xf>
    <xf numFmtId="0" fontId="27" fillId="0" borderId="19" xfId="42" applyFont="1" applyBorder="1" applyAlignment="1">
      <alignment horizontal="center" wrapText="1"/>
    </xf>
    <xf numFmtId="0" fontId="21" fillId="0" borderId="20" xfId="42" applyFont="1" applyBorder="1" applyAlignment="1">
      <alignment wrapText="1"/>
    </xf>
    <xf numFmtId="0" fontId="21" fillId="0" borderId="23" xfId="42" applyFont="1" applyBorder="1" applyAlignment="1">
      <alignment wrapText="1"/>
    </xf>
    <xf numFmtId="0" fontId="21" fillId="0" borderId="13" xfId="42" applyFont="1" applyBorder="1" applyAlignment="1">
      <alignment wrapText="1"/>
    </xf>
    <xf numFmtId="0" fontId="21" fillId="0" borderId="26" xfId="42" applyFont="1" applyBorder="1" applyAlignment="1">
      <alignment wrapText="1"/>
    </xf>
    <xf numFmtId="0" fontId="21" fillId="0" borderId="27" xfId="42" applyFont="1" applyBorder="1" applyAlignment="1">
      <alignment wrapText="1"/>
    </xf>
    <xf numFmtId="0" fontId="27" fillId="0" borderId="21" xfId="42" applyFont="1" applyBorder="1" applyAlignment="1">
      <alignment horizontal="center" wrapText="1"/>
    </xf>
    <xf numFmtId="0" fontId="21" fillId="0" borderId="24" xfId="42" applyFont="1" applyBorder="1" applyAlignment="1">
      <alignment horizontal="center" wrapText="1"/>
    </xf>
    <xf numFmtId="0" fontId="21" fillId="0" borderId="28" xfId="42" applyFont="1" applyBorder="1" applyAlignment="1">
      <alignment horizontal="center" wrapText="1"/>
    </xf>
    <xf numFmtId="0" fontId="27" fillId="0" borderId="22" xfId="42" applyFont="1" applyBorder="1" applyAlignment="1">
      <alignment horizontal="center" wrapText="1"/>
    </xf>
    <xf numFmtId="0" fontId="21" fillId="0" borderId="25" xfId="42" applyFont="1" applyBorder="1" applyAlignment="1">
      <alignment horizontal="center" wrapText="1"/>
    </xf>
    <xf numFmtId="0" fontId="21" fillId="0" borderId="29" xfId="42" applyFont="1" applyBorder="1" applyAlignment="1">
      <alignment horizontal="center" wrapText="1"/>
    </xf>
    <xf numFmtId="0" fontId="27" fillId="0" borderId="24" xfId="42" applyFont="1" applyBorder="1" applyAlignment="1">
      <alignment horizontal="center" wrapText="1"/>
    </xf>
    <xf numFmtId="0" fontId="27" fillId="0" borderId="28" xfId="42" applyFont="1" applyBorder="1" applyAlignment="1">
      <alignment horizontal="center" wrapText="1"/>
    </xf>
    <xf numFmtId="0" fontId="27" fillId="0" borderId="0" xfId="42" applyFont="1" applyAlignment="1">
      <alignment horizontal="center"/>
    </xf>
    <xf numFmtId="0" fontId="21" fillId="0" borderId="0" xfId="42" applyFont="1" applyAlignment="1">
      <alignment horizontal="center"/>
    </xf>
    <xf numFmtId="0" fontId="27" fillId="0" borderId="0" xfId="42" applyFont="1" applyAlignment="1">
      <alignment horizontal="right" wrapText="1"/>
    </xf>
    <xf numFmtId="0" fontId="21" fillId="0" borderId="0" xfId="42" applyFont="1" applyAlignment="1">
      <alignment horizontal="right" wrapText="1"/>
    </xf>
    <xf numFmtId="0" fontId="30" fillId="0" borderId="0" xfId="42" applyFont="1" applyAlignment="1"/>
    <xf numFmtId="0" fontId="21" fillId="0" borderId="0" xfId="42" applyFont="1" applyAlignment="1"/>
    <xf numFmtId="0" fontId="39" fillId="0" borderId="0" xfId="42" applyFont="1" applyAlignment="1">
      <alignment horizontal="center"/>
    </xf>
    <xf numFmtId="0" fontId="21" fillId="0" borderId="31" xfId="42" applyFont="1" applyBorder="1" applyAlignment="1"/>
    <xf numFmtId="0" fontId="21" fillId="0" borderId="12" xfId="42" applyFont="1" applyBorder="1" applyAlignment="1"/>
    <xf numFmtId="0" fontId="21" fillId="0" borderId="33" xfId="42" applyFont="1" applyFill="1" applyBorder="1" applyAlignment="1">
      <alignment horizontal="center"/>
    </xf>
    <xf numFmtId="0" fontId="21" fillId="0" borderId="34" xfId="42" applyFont="1" applyFill="1" applyBorder="1" applyAlignment="1">
      <alignment horizontal="center"/>
    </xf>
    <xf numFmtId="0" fontId="21" fillId="0" borderId="19" xfId="42" applyFont="1" applyBorder="1" applyAlignment="1"/>
    <xf numFmtId="0" fontId="21" fillId="0" borderId="20" xfId="42" applyFont="1" applyBorder="1" applyAlignment="1"/>
    <xf numFmtId="0" fontId="21" fillId="0" borderId="23" xfId="42" applyFont="1" applyBorder="1" applyAlignment="1"/>
    <xf numFmtId="0" fontId="21" fillId="0" borderId="13" xfId="42" applyFont="1" applyBorder="1" applyAlignment="1"/>
    <xf numFmtId="0" fontId="21" fillId="0" borderId="23" xfId="42" applyFont="1" applyBorder="1"/>
    <xf numFmtId="0" fontId="21" fillId="0" borderId="13" xfId="42" applyFont="1" applyBorder="1"/>
    <xf numFmtId="0" fontId="21" fillId="0" borderId="35" xfId="42" applyFont="1" applyFill="1" applyBorder="1" applyAlignment="1">
      <alignment horizontal="center"/>
    </xf>
    <xf numFmtId="0" fontId="84" fillId="0" borderId="15" xfId="42" applyFont="1" applyFill="1" applyBorder="1" applyAlignment="1">
      <alignment horizontal="left" wrapText="1"/>
    </xf>
    <xf numFmtId="0" fontId="84" fillId="0" borderId="16" xfId="42" applyFont="1" applyFill="1" applyBorder="1" applyAlignment="1">
      <alignment horizontal="left" wrapText="1"/>
    </xf>
    <xf numFmtId="0" fontId="84" fillId="0" borderId="17" xfId="42" applyFont="1" applyFill="1" applyBorder="1" applyAlignment="1">
      <alignment horizontal="left" wrapText="1"/>
    </xf>
    <xf numFmtId="42" fontId="84" fillId="0" borderId="14" xfId="60" applyNumberFormat="1" applyFont="1" applyFill="1" applyBorder="1" applyAlignment="1" applyProtection="1">
      <alignment horizontal="left" wrapText="1"/>
      <protection locked="0"/>
    </xf>
    <xf numFmtId="169" fontId="84" fillId="0" borderId="14" xfId="42" applyNumberFormat="1" applyFont="1" applyFill="1" applyBorder="1" applyAlignment="1" applyProtection="1">
      <alignment horizontal="center"/>
      <protection locked="0"/>
    </xf>
    <xf numFmtId="42" fontId="84" fillId="0" borderId="14" xfId="86" applyNumberFormat="1" applyFont="1" applyFill="1" applyBorder="1"/>
    <xf numFmtId="42" fontId="84" fillId="0" borderId="55" xfId="86" applyNumberFormat="1" applyFont="1" applyFill="1" applyBorder="1"/>
    <xf numFmtId="0" fontId="84" fillId="0" borderId="14" xfId="42" applyFont="1" applyFill="1" applyBorder="1" applyAlignment="1">
      <alignment horizontal="left" wrapText="1"/>
    </xf>
    <xf numFmtId="0" fontId="85" fillId="0" borderId="14" xfId="42" applyFont="1" applyFill="1" applyBorder="1" applyAlignment="1" applyProtection="1">
      <alignment horizontal="left"/>
      <protection locked="0"/>
    </xf>
    <xf numFmtId="42" fontId="85" fillId="0" borderId="14" xfId="60" applyNumberFormat="1" applyFont="1" applyFill="1" applyBorder="1" applyAlignment="1" applyProtection="1">
      <alignment horizontal="left" wrapText="1"/>
      <protection locked="0"/>
    </xf>
  </cellXfs>
  <cellStyles count="17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73" builtinId="3"/>
    <cellStyle name="Comma [0] 2" xfId="44"/>
    <cellStyle name="Comma [0] 2 2" xfId="84"/>
    <cellStyle name="Comma [0] 3" xfId="45"/>
    <cellStyle name="Comma 10" xfId="132"/>
    <cellStyle name="Comma 11" xfId="118"/>
    <cellStyle name="Comma 12" xfId="116"/>
    <cellStyle name="Comma 13" xfId="115"/>
    <cellStyle name="Comma 14" xfId="104"/>
    <cellStyle name="Comma 15" xfId="148"/>
    <cellStyle name="Comma 16" xfId="146"/>
    <cellStyle name="Comma 17" xfId="158"/>
    <cellStyle name="Comma 18" xfId="149"/>
    <cellStyle name="Comma 2" xfId="46"/>
    <cellStyle name="Comma 2 2" xfId="47"/>
    <cellStyle name="Comma 3" xfId="80"/>
    <cellStyle name="Comma 4" xfId="77"/>
    <cellStyle name="Comma 5" xfId="98"/>
    <cellStyle name="Comma 6" xfId="97"/>
    <cellStyle name="Comma 7" xfId="134"/>
    <cellStyle name="Comma 8" xfId="130"/>
    <cellStyle name="Comma 9" xfId="131"/>
    <cellStyle name="Currency [0] 2" xfId="48"/>
    <cellStyle name="Currency [0] 2 2" xfId="86"/>
    <cellStyle name="Currency 10" xfId="71"/>
    <cellStyle name="Currency 11" xfId="76"/>
    <cellStyle name="Currency 12" xfId="74"/>
    <cellStyle name="Currency 13" xfId="75"/>
    <cellStyle name="Currency 14" xfId="170"/>
    <cellStyle name="Currency 15" xfId="174"/>
    <cellStyle name="Currency 2" xfId="43"/>
    <cellStyle name="Currency 2 2" xfId="58"/>
    <cellStyle name="Currency 2 3" xfId="87"/>
    <cellStyle name="Currency 3" xfId="49"/>
    <cellStyle name="Currency 3 2" xfId="50"/>
    <cellStyle name="Currency 3 3" xfId="59"/>
    <cellStyle name="Currency 3 4" xfId="88"/>
    <cellStyle name="Currency 4" xfId="51"/>
    <cellStyle name="Currency 4 2" xfId="60"/>
    <cellStyle name="Currency 4 2 2" xfId="89"/>
    <cellStyle name="Currency 4 2 2 2" xfId="139"/>
    <cellStyle name="Currency 4 2 2 2 2" xfId="162"/>
    <cellStyle name="Currency 4 2 2 3" xfId="123"/>
    <cellStyle name="Currency 4 2 2 4" xfId="109"/>
    <cellStyle name="Currency 4 3" xfId="94"/>
    <cellStyle name="Currency 5" xfId="61"/>
    <cellStyle name="Currency 5 2" xfId="62"/>
    <cellStyle name="Currency 5 3" xfId="90"/>
    <cellStyle name="Currency 5 3 2" xfId="140"/>
    <cellStyle name="Currency 5 3 2 2" xfId="163"/>
    <cellStyle name="Currency 5 3 3" xfId="124"/>
    <cellStyle name="Currency 5 3 4" xfId="110"/>
    <cellStyle name="Currency 6" xfId="63"/>
    <cellStyle name="Currency 6 2" xfId="85"/>
    <cellStyle name="Currency 6 2 2" xfId="138"/>
    <cellStyle name="Currency 6 2 2 2" xfId="161"/>
    <cellStyle name="Currency 6 2 3" xfId="122"/>
    <cellStyle name="Currency 6 2 4" xfId="108"/>
    <cellStyle name="Currency 7" xfId="64"/>
    <cellStyle name="Currency 8" xfId="65"/>
    <cellStyle name="Currency 9" xfId="72"/>
    <cellStyle name="Euro" xfId="52"/>
    <cellStyle name="Euro 2" xfId="9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173" builtinId="8"/>
    <cellStyle name="Input" xfId="34" builtinId="20" customBuiltin="1"/>
    <cellStyle name="Linked Cell" xfId="35" builtinId="24" customBuiltin="1"/>
    <cellStyle name="Neutral" xfId="36" builtinId="28" customBuiltin="1"/>
    <cellStyle name="Normal" xfId="0" builtinId="0"/>
    <cellStyle name="Normal 2" xfId="42"/>
    <cellStyle name="Normal 2 2" xfId="66"/>
    <cellStyle name="Normal 3" xfId="92"/>
    <cellStyle name="Normal 3 2" xfId="67"/>
    <cellStyle name="Normal 3 2 2" xfId="96"/>
    <cellStyle name="Normal 3 2 2 2" xfId="143"/>
    <cellStyle name="Normal 3 2 2 2 2" xfId="166"/>
    <cellStyle name="Normal 3 2 2 3" xfId="127"/>
    <cellStyle name="Normal 3 2 2 3 2" xfId="157"/>
    <cellStyle name="Normal 3 2 2 4" xfId="152"/>
    <cellStyle name="Normal 3 2 3" xfId="133"/>
    <cellStyle name="Normal 3 2 3 2" xfId="159"/>
    <cellStyle name="Normal 3 2 4" xfId="117"/>
    <cellStyle name="Normal 3 2 4 2" xfId="154"/>
    <cellStyle name="Normal 3 2 5" xfId="147"/>
    <cellStyle name="Normal 3 3" xfId="95"/>
    <cellStyle name="Normal 3 3 2" xfId="142"/>
    <cellStyle name="Normal 3 3 2 2" xfId="165"/>
    <cellStyle name="Normal 3 3 3" xfId="126"/>
    <cellStyle name="Normal 3 3 3 2" xfId="156"/>
    <cellStyle name="Normal 3 3 4" xfId="151"/>
    <cellStyle name="Normal 3 4" xfId="141"/>
    <cellStyle name="Normal 3 4 2" xfId="164"/>
    <cellStyle name="Normal 3 5" xfId="125"/>
    <cellStyle name="Normal 3 5 2" xfId="155"/>
    <cellStyle name="Normal 3 6" xfId="150"/>
    <cellStyle name="Normal 4" xfId="56"/>
    <cellStyle name="Normal 4 2" xfId="78"/>
    <cellStyle name="Normal 4 3" xfId="83"/>
    <cellStyle name="Normal 4 3 2" xfId="137"/>
    <cellStyle name="Normal 4 3 2 2" xfId="160"/>
    <cellStyle name="Normal 4 3 3" xfId="121"/>
    <cellStyle name="Normal 4 3 4" xfId="107"/>
    <cellStyle name="Normal 4 4" xfId="102"/>
    <cellStyle name="Normal 4 4 2" xfId="153"/>
    <cellStyle name="Normal 5" xfId="53"/>
    <cellStyle name="Normal 5 2" xfId="68"/>
    <cellStyle name="Normal 6" xfId="81"/>
    <cellStyle name="Normal 6 2" xfId="99"/>
    <cellStyle name="Normal 6 2 2" xfId="144"/>
    <cellStyle name="Normal 6 2 3" xfId="128"/>
    <cellStyle name="Normal 6 2 4" xfId="111"/>
    <cellStyle name="Normal 6 3" xfId="135"/>
    <cellStyle name="Normal 6 4" xfId="119"/>
    <cellStyle name="Normal 6 5" xfId="105"/>
    <cellStyle name="Normal 7" xfId="101"/>
    <cellStyle name="Normal 7 2" xfId="113"/>
    <cellStyle name="Normal 8" xfId="168"/>
    <cellStyle name="Normal 9" xfId="171"/>
    <cellStyle name="Normal_NutEd Local Share Budget Just 2" xfId="175"/>
    <cellStyle name="Note" xfId="37" builtinId="10" customBuiltin="1"/>
    <cellStyle name="Output" xfId="38" builtinId="21" customBuiltin="1"/>
    <cellStyle name="Percent" xfId="167" builtinId="5"/>
    <cellStyle name="Percent 2" xfId="54"/>
    <cellStyle name="Percent 2 2" xfId="69"/>
    <cellStyle name="Percent 2 3" xfId="93"/>
    <cellStyle name="Percent 3" xfId="55"/>
    <cellStyle name="Percent 3 2" xfId="70"/>
    <cellStyle name="Percent 4" xfId="57"/>
    <cellStyle name="Percent 4 2" xfId="79"/>
    <cellStyle name="Percent 5" xfId="82"/>
    <cellStyle name="Percent 5 2" xfId="100"/>
    <cellStyle name="Percent 5 2 2" xfId="145"/>
    <cellStyle name="Percent 5 2 3" xfId="129"/>
    <cellStyle name="Percent 5 2 4" xfId="112"/>
    <cellStyle name="Percent 5 3" xfId="136"/>
    <cellStyle name="Percent 5 4" xfId="120"/>
    <cellStyle name="Percent 5 5" xfId="106"/>
    <cellStyle name="Percent 6" xfId="103"/>
    <cellStyle name="Percent 6 2" xfId="114"/>
    <cellStyle name="Percent 7" xfId="169"/>
    <cellStyle name="Percent 8" xfId="172"/>
    <cellStyle name="Title" xfId="39" builtinId="15" customBuiltin="1"/>
    <cellStyle name="Total" xfId="40" builtinId="25" customBuiltin="1"/>
    <cellStyle name="Warning Text" xfId="41" builtinId="11" customBuiltin="1"/>
  </cellStyles>
  <dxfs count="0"/>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microsoft.com/office/2006/relationships/vbaProject" Target="vbaProject.bin"/><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38100</xdr:colOff>
      <xdr:row>2</xdr:row>
      <xdr:rowOff>7620</xdr:rowOff>
    </xdr:from>
    <xdr:to>
      <xdr:col>0</xdr:col>
      <xdr:colOff>447675</xdr:colOff>
      <xdr:row>2</xdr:row>
      <xdr:rowOff>417195</xdr:rowOff>
    </xdr:to>
    <xdr:pic>
      <xdr:nvPicPr>
        <xdr:cNvPr id="9" name="Picture 8" descr="Checkmark graphic"/>
        <xdr:cNvPicPr/>
      </xdr:nvPicPr>
      <xdr:blipFill>
        <a:blip xmlns:r="http://schemas.openxmlformats.org/officeDocument/2006/relationships" r:embed="rId1" cstate="print">
          <a:duotone>
            <a:schemeClr val="accent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38100" y="411480"/>
          <a:ext cx="409575" cy="409575"/>
        </a:xfrm>
        <a:prstGeom prst="rect">
          <a:avLst/>
        </a:prstGeom>
        <a:noFill/>
        <a:ln>
          <a:noFill/>
        </a:ln>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shidler/AppData/Local/Box/Box%20Edit/Documents/Y9kCvlljxU2L7w+x5hvjXA==/FFY%202019-21%20CFO%20Budget_CSU%20Stanislaus_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b 16_Budget Summary"/>
      <sheetName val="Sub 16_FFY 19 Detail "/>
      <sheetName val="Sub 16_FFY 20 Detail "/>
      <sheetName val="Sub 16_FFY 21 Detail "/>
    </sheetNames>
    <sheetDataSet>
      <sheetData sheetId="0"/>
      <sheetData sheetId="1"/>
      <sheetData sheetId="2">
        <row r="61">
          <cell r="J61">
            <v>42030</v>
          </cell>
          <cell r="K61">
            <v>23200</v>
          </cell>
        </row>
        <row r="111">
          <cell r="J111">
            <v>14265</v>
          </cell>
          <cell r="K111">
            <v>1160</v>
          </cell>
        </row>
        <row r="154">
          <cell r="J154">
            <v>900</v>
          </cell>
          <cell r="K154">
            <v>1800</v>
          </cell>
        </row>
        <row r="188">
          <cell r="J188">
            <v>0</v>
          </cell>
          <cell r="K188">
            <v>2930</v>
          </cell>
        </row>
        <row r="226">
          <cell r="J226">
            <v>0</v>
          </cell>
          <cell r="K226">
            <v>700</v>
          </cell>
        </row>
        <row r="247">
          <cell r="J247">
            <v>25445</v>
          </cell>
          <cell r="K247">
            <v>11011</v>
          </cell>
        </row>
      </sheetData>
      <sheetData sheetId="3">
        <row r="61">
          <cell r="J61">
            <v>52773</v>
          </cell>
          <cell r="K61">
            <v>29450</v>
          </cell>
        </row>
        <row r="111">
          <cell r="J111">
            <v>14633</v>
          </cell>
          <cell r="K111">
            <v>1473</v>
          </cell>
        </row>
        <row r="154">
          <cell r="J154">
            <v>900</v>
          </cell>
          <cell r="K154">
            <v>0</v>
          </cell>
        </row>
        <row r="188">
          <cell r="J188">
            <v>0</v>
          </cell>
          <cell r="K188">
            <v>2930</v>
          </cell>
        </row>
        <row r="226">
          <cell r="J226">
            <v>0</v>
          </cell>
          <cell r="K226">
            <v>700</v>
          </cell>
        </row>
        <row r="247">
          <cell r="J247">
            <v>30468</v>
          </cell>
          <cell r="K247">
            <v>13977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G42"/>
  <sheetViews>
    <sheetView view="pageBreakPreview" topLeftCell="A4" zoomScaleNormal="110" zoomScaleSheetLayoutView="100" workbookViewId="0">
      <selection activeCell="C16" sqref="C16"/>
    </sheetView>
  </sheetViews>
  <sheetFormatPr defaultColWidth="8.54296875" defaultRowHeight="14.5" x14ac:dyDescent="0.35"/>
  <cols>
    <col min="1" max="1" width="25.54296875" style="99" customWidth="1"/>
    <col min="2" max="3" width="20.54296875" style="99" customWidth="1"/>
    <col min="4" max="4" width="23.453125" style="99" customWidth="1"/>
    <col min="5" max="5" width="11.54296875" style="99" customWidth="1"/>
    <col min="6" max="6" width="10.453125" style="99" customWidth="1"/>
    <col min="7" max="7" width="11.54296875" style="99" bestFit="1" customWidth="1"/>
    <col min="8" max="16384" width="8.54296875" style="99"/>
  </cols>
  <sheetData>
    <row r="1" spans="1:4" ht="8.15" customHeight="1" x14ac:dyDescent="0.35"/>
    <row r="2" spans="1:4" x14ac:dyDescent="0.35">
      <c r="A2" s="100" t="s">
        <v>175</v>
      </c>
      <c r="B2" s="100"/>
      <c r="C2" s="100"/>
      <c r="D2" s="100"/>
    </row>
    <row r="3" spans="1:4" x14ac:dyDescent="0.35">
      <c r="A3" s="101" t="s">
        <v>331</v>
      </c>
      <c r="C3" s="101"/>
      <c r="D3" s="101"/>
    </row>
    <row r="4" spans="1:4" x14ac:dyDescent="0.35">
      <c r="A4" s="101" t="s">
        <v>176</v>
      </c>
      <c r="C4" s="101"/>
      <c r="D4" s="101"/>
    </row>
    <row r="5" spans="1:4" x14ac:dyDescent="0.35">
      <c r="A5" s="102" t="s">
        <v>177</v>
      </c>
      <c r="B5" s="102"/>
      <c r="C5" s="102"/>
      <c r="D5" s="102"/>
    </row>
    <row r="6" spans="1:4" x14ac:dyDescent="0.35">
      <c r="A6" s="100" t="s">
        <v>178</v>
      </c>
      <c r="B6" s="100"/>
      <c r="C6" s="100"/>
      <c r="D6" s="100"/>
    </row>
    <row r="7" spans="1:4" x14ac:dyDescent="0.35">
      <c r="A7" s="103"/>
      <c r="B7" s="103"/>
      <c r="C7" s="103"/>
      <c r="D7" s="103"/>
    </row>
    <row r="8" spans="1:4" ht="58.5" customHeight="1" x14ac:dyDescent="0.35">
      <c r="A8" s="250" t="s">
        <v>179</v>
      </c>
      <c r="B8" s="250"/>
      <c r="C8" s="250"/>
      <c r="D8" s="250"/>
    </row>
    <row r="9" spans="1:4" x14ac:dyDescent="0.35">
      <c r="A9" s="104"/>
      <c r="B9" s="104"/>
      <c r="C9" s="104"/>
      <c r="D9" s="104"/>
    </row>
    <row r="10" spans="1:4" s="105" customFormat="1" ht="15" thickBot="1" x14ac:dyDescent="0.4">
      <c r="A10" s="251" t="s">
        <v>180</v>
      </c>
      <c r="B10" s="251"/>
      <c r="C10" s="251"/>
      <c r="D10" s="251"/>
    </row>
    <row r="11" spans="1:4" ht="29.5" thickBot="1" x14ac:dyDescent="0.4">
      <c r="A11" s="106" t="s">
        <v>181</v>
      </c>
      <c r="B11" s="107" t="s">
        <v>182</v>
      </c>
      <c r="C11" s="106" t="s">
        <v>183</v>
      </c>
      <c r="D11" s="106" t="s">
        <v>184</v>
      </c>
    </row>
    <row r="12" spans="1:4" x14ac:dyDescent="0.35">
      <c r="A12" s="108" t="s">
        <v>185</v>
      </c>
      <c r="B12" s="109">
        <f>'Sub 16_FFY 19 Detail '!$J$61</f>
        <v>31706</v>
      </c>
      <c r="C12" s="109">
        <f>'Sub 16_FFY 19 Detail '!$K$61</f>
        <v>16224</v>
      </c>
      <c r="D12" s="110">
        <f>ROUND((B12+C12),0)</f>
        <v>47930</v>
      </c>
    </row>
    <row r="13" spans="1:4" x14ac:dyDescent="0.35">
      <c r="A13" s="108" t="s">
        <v>186</v>
      </c>
      <c r="B13" s="111">
        <f>'Sub 16_FFY 19 Detail '!$J$111</f>
        <v>13554</v>
      </c>
      <c r="C13" s="111">
        <f>'Sub 16_FFY 19 Detail '!$K$111</f>
        <v>811</v>
      </c>
      <c r="D13" s="111">
        <f t="shared" ref="D13:D18" si="0">ROUND((B13+C13),0)</f>
        <v>14365</v>
      </c>
    </row>
    <row r="14" spans="1:4" x14ac:dyDescent="0.35">
      <c r="A14" s="108" t="s">
        <v>187</v>
      </c>
      <c r="B14" s="111">
        <f>'Sub 16_FFY 19 Detail '!$J$154</f>
        <v>900</v>
      </c>
      <c r="C14" s="111">
        <f>'Sub 16_FFY 19 Detail '!$K$154</f>
        <v>3900</v>
      </c>
      <c r="D14" s="111">
        <f t="shared" si="0"/>
        <v>4800</v>
      </c>
    </row>
    <row r="15" spans="1:4" x14ac:dyDescent="0.35">
      <c r="A15" s="108" t="s">
        <v>188</v>
      </c>
      <c r="B15" s="111">
        <f>'Sub 16_FFY 19 Detail '!$J$188</f>
        <v>0</v>
      </c>
      <c r="C15" s="111">
        <f>'Sub 16_FFY 19 Detail '!$K$188</f>
        <v>2930</v>
      </c>
      <c r="D15" s="111">
        <f t="shared" si="0"/>
        <v>2930</v>
      </c>
    </row>
    <row r="16" spans="1:4" x14ac:dyDescent="0.35">
      <c r="A16" s="108" t="s">
        <v>189</v>
      </c>
      <c r="B16" s="111">
        <f>'Sub 16_FFY 19 Detail '!$J$226</f>
        <v>0</v>
      </c>
      <c r="C16" s="111">
        <f>'Sub 16_FFY 19 Detail '!$K$226</f>
        <v>2000</v>
      </c>
      <c r="D16" s="111">
        <f t="shared" si="0"/>
        <v>2000</v>
      </c>
    </row>
    <row r="17" spans="1:7" ht="15" thickBot="1" x14ac:dyDescent="0.4">
      <c r="A17" s="112" t="s">
        <v>190</v>
      </c>
      <c r="B17" s="113">
        <f>'Sub 16_FFY 19 Detail '!J247</f>
        <v>20458</v>
      </c>
      <c r="C17" s="113">
        <f>'Sub 16_FFY 19 Detail '!K247</f>
        <v>7700</v>
      </c>
      <c r="D17" s="113">
        <f t="shared" si="0"/>
        <v>28158</v>
      </c>
    </row>
    <row r="18" spans="1:7" ht="15.5" thickTop="1" thickBot="1" x14ac:dyDescent="0.4">
      <c r="A18" s="114" t="s">
        <v>191</v>
      </c>
      <c r="B18" s="115">
        <f>SUM(B12:B17)</f>
        <v>66618</v>
      </c>
      <c r="C18" s="115">
        <f>SUM(C12:C17)</f>
        <v>33565</v>
      </c>
      <c r="D18" s="115">
        <f t="shared" si="0"/>
        <v>100183</v>
      </c>
      <c r="E18" s="116">
        <f>C18*2</f>
        <v>67130</v>
      </c>
      <c r="F18" s="117"/>
      <c r="G18" s="117"/>
    </row>
    <row r="19" spans="1:7" x14ac:dyDescent="0.35">
      <c r="A19" s="118" t="s">
        <v>192</v>
      </c>
      <c r="C19" s="119">
        <f>IF(B18=0,0,C18/B18)</f>
        <v>0.50384280524783087</v>
      </c>
      <c r="F19" s="116"/>
    </row>
    <row r="20" spans="1:7" hidden="1" x14ac:dyDescent="0.35">
      <c r="F20" s="117"/>
    </row>
    <row r="21" spans="1:7" ht="15" hidden="1" thickBot="1" x14ac:dyDescent="0.4">
      <c r="A21" s="251" t="s">
        <v>193</v>
      </c>
      <c r="B21" s="251"/>
      <c r="C21" s="251"/>
      <c r="D21" s="251"/>
    </row>
    <row r="22" spans="1:7" ht="29.5" hidden="1" thickBot="1" x14ac:dyDescent="0.4">
      <c r="A22" s="106" t="s">
        <v>181</v>
      </c>
      <c r="B22" s="107" t="s">
        <v>182</v>
      </c>
      <c r="C22" s="106" t="s">
        <v>183</v>
      </c>
      <c r="D22" s="106" t="s">
        <v>184</v>
      </c>
    </row>
    <row r="23" spans="1:7" hidden="1" x14ac:dyDescent="0.35">
      <c r="A23" s="108" t="s">
        <v>185</v>
      </c>
      <c r="B23" s="109">
        <f>'[1]Sub 16_FFY 20 Detail '!$J$61</f>
        <v>42030</v>
      </c>
      <c r="C23" s="109">
        <f>'[1]Sub 16_FFY 20 Detail '!$K$61</f>
        <v>23200</v>
      </c>
      <c r="D23" s="110">
        <f>ROUND((B23+C23),0)</f>
        <v>65230</v>
      </c>
    </row>
    <row r="24" spans="1:7" hidden="1" x14ac:dyDescent="0.35">
      <c r="A24" s="108" t="s">
        <v>186</v>
      </c>
      <c r="B24" s="111">
        <f>'[1]Sub 16_FFY 20 Detail '!$J$111</f>
        <v>14265</v>
      </c>
      <c r="C24" s="111">
        <f>'[1]Sub 16_FFY 20 Detail '!$K$111</f>
        <v>1160</v>
      </c>
      <c r="D24" s="111">
        <f t="shared" ref="D24:D29" si="1">ROUND((B24+C24),0)</f>
        <v>15425</v>
      </c>
    </row>
    <row r="25" spans="1:7" hidden="1" x14ac:dyDescent="0.35">
      <c r="A25" s="108" t="s">
        <v>187</v>
      </c>
      <c r="B25" s="111">
        <f>'[1]Sub 16_FFY 20 Detail '!$J$154</f>
        <v>900</v>
      </c>
      <c r="C25" s="111">
        <f>'[1]Sub 16_FFY 20 Detail '!$K$154</f>
        <v>1800</v>
      </c>
      <c r="D25" s="111">
        <f t="shared" si="1"/>
        <v>2700</v>
      </c>
    </row>
    <row r="26" spans="1:7" hidden="1" x14ac:dyDescent="0.35">
      <c r="A26" s="108" t="s">
        <v>188</v>
      </c>
      <c r="B26" s="111">
        <f>'[1]Sub 16_FFY 20 Detail '!$J$188</f>
        <v>0</v>
      </c>
      <c r="C26" s="111">
        <f>'[1]Sub 16_FFY 20 Detail '!$K$188</f>
        <v>2930</v>
      </c>
      <c r="D26" s="111">
        <f t="shared" si="1"/>
        <v>2930</v>
      </c>
    </row>
    <row r="27" spans="1:7" hidden="1" x14ac:dyDescent="0.35">
      <c r="A27" s="108" t="s">
        <v>189</v>
      </c>
      <c r="B27" s="111">
        <f>'[1]Sub 16_FFY 20 Detail '!$J$226</f>
        <v>0</v>
      </c>
      <c r="C27" s="111">
        <f>'[1]Sub 16_FFY 20 Detail '!$K$226</f>
        <v>700</v>
      </c>
      <c r="D27" s="111">
        <f t="shared" si="1"/>
        <v>700</v>
      </c>
    </row>
    <row r="28" spans="1:7" ht="15" hidden="1" thickBot="1" x14ac:dyDescent="0.4">
      <c r="A28" s="112" t="s">
        <v>190</v>
      </c>
      <c r="B28" s="113">
        <f>'[1]Sub 16_FFY 20 Detail '!J247</f>
        <v>25445</v>
      </c>
      <c r="C28" s="113">
        <f>'[1]Sub 16_FFY 20 Detail '!K247</f>
        <v>11011</v>
      </c>
      <c r="D28" s="113">
        <f t="shared" si="1"/>
        <v>36456</v>
      </c>
    </row>
    <row r="29" spans="1:7" ht="15.5" hidden="1" thickTop="1" thickBot="1" x14ac:dyDescent="0.4">
      <c r="A29" s="114" t="s">
        <v>191</v>
      </c>
      <c r="B29" s="115">
        <f>SUM(B23:B28)</f>
        <v>82640</v>
      </c>
      <c r="C29" s="115">
        <f>SUM(C23:C28)</f>
        <v>40801</v>
      </c>
      <c r="D29" s="115">
        <f t="shared" si="1"/>
        <v>123441</v>
      </c>
      <c r="F29" s="117"/>
    </row>
    <row r="30" spans="1:7" hidden="1" x14ac:dyDescent="0.35">
      <c r="A30" s="118" t="s">
        <v>192</v>
      </c>
      <c r="C30" s="119">
        <f>IF(B29=0,0,C29/B29)</f>
        <v>0.49371974830590515</v>
      </c>
    </row>
    <row r="31" spans="1:7" hidden="1" x14ac:dyDescent="0.35"/>
    <row r="32" spans="1:7" ht="15" hidden="1" thickBot="1" x14ac:dyDescent="0.4">
      <c r="A32" s="251" t="s">
        <v>194</v>
      </c>
      <c r="B32" s="251"/>
      <c r="C32" s="251"/>
      <c r="D32" s="251"/>
    </row>
    <row r="33" spans="1:4" ht="29.5" hidden="1" thickBot="1" x14ac:dyDescent="0.4">
      <c r="A33" s="106" t="s">
        <v>181</v>
      </c>
      <c r="B33" s="107" t="s">
        <v>182</v>
      </c>
      <c r="C33" s="106" t="s">
        <v>183</v>
      </c>
      <c r="D33" s="106" t="s">
        <v>184</v>
      </c>
    </row>
    <row r="34" spans="1:4" hidden="1" x14ac:dyDescent="0.35">
      <c r="A34" s="108" t="s">
        <v>185</v>
      </c>
      <c r="B34" s="109">
        <f>'[1]Sub 16_FFY 21 Detail '!$J$61</f>
        <v>52773</v>
      </c>
      <c r="C34" s="109">
        <f>'[1]Sub 16_FFY 21 Detail '!$K$61</f>
        <v>29450</v>
      </c>
      <c r="D34" s="110">
        <f>ROUND((B34+C34),0)</f>
        <v>82223</v>
      </c>
    </row>
    <row r="35" spans="1:4" hidden="1" x14ac:dyDescent="0.35">
      <c r="A35" s="108" t="s">
        <v>186</v>
      </c>
      <c r="B35" s="111">
        <f>'[1]Sub 16_FFY 21 Detail '!$J$111</f>
        <v>14633</v>
      </c>
      <c r="C35" s="111">
        <f>'[1]Sub 16_FFY 21 Detail '!$K$111</f>
        <v>1473</v>
      </c>
      <c r="D35" s="111">
        <f t="shared" ref="D35:D40" si="2">ROUND((B35+C35),0)</f>
        <v>16106</v>
      </c>
    </row>
    <row r="36" spans="1:4" hidden="1" x14ac:dyDescent="0.35">
      <c r="A36" s="108" t="s">
        <v>187</v>
      </c>
      <c r="B36" s="111">
        <f>'[1]Sub 16_FFY 21 Detail '!$J$154</f>
        <v>900</v>
      </c>
      <c r="C36" s="111">
        <f>'[1]Sub 16_FFY 21 Detail '!$K$154</f>
        <v>0</v>
      </c>
      <c r="D36" s="111">
        <f t="shared" si="2"/>
        <v>900</v>
      </c>
    </row>
    <row r="37" spans="1:4" hidden="1" x14ac:dyDescent="0.35">
      <c r="A37" s="108" t="s">
        <v>188</v>
      </c>
      <c r="B37" s="111">
        <f>'[1]Sub 16_FFY 21 Detail '!$J$188</f>
        <v>0</v>
      </c>
      <c r="C37" s="111">
        <f>'[1]Sub 16_FFY 21 Detail '!$K$188</f>
        <v>2930</v>
      </c>
      <c r="D37" s="111">
        <f t="shared" si="2"/>
        <v>2930</v>
      </c>
    </row>
    <row r="38" spans="1:4" hidden="1" x14ac:dyDescent="0.35">
      <c r="A38" s="108" t="s">
        <v>189</v>
      </c>
      <c r="B38" s="111">
        <f>'[1]Sub 16_FFY 21 Detail '!$J$226</f>
        <v>0</v>
      </c>
      <c r="C38" s="111">
        <f>'[1]Sub 16_FFY 21 Detail '!$K$226</f>
        <v>700</v>
      </c>
      <c r="D38" s="111">
        <f t="shared" si="2"/>
        <v>700</v>
      </c>
    </row>
    <row r="39" spans="1:4" ht="15" hidden="1" thickBot="1" x14ac:dyDescent="0.4">
      <c r="A39" s="112" t="s">
        <v>190</v>
      </c>
      <c r="B39" s="113">
        <f>'[1]Sub 16_FFY 21 Detail '!J247</f>
        <v>30468</v>
      </c>
      <c r="C39" s="113">
        <f>'[1]Sub 16_FFY 21 Detail '!K247</f>
        <v>13977</v>
      </c>
      <c r="D39" s="113">
        <f t="shared" si="2"/>
        <v>44445</v>
      </c>
    </row>
    <row r="40" spans="1:4" ht="15.5" hidden="1" thickTop="1" thickBot="1" x14ac:dyDescent="0.4">
      <c r="A40" s="114" t="s">
        <v>191</v>
      </c>
      <c r="B40" s="115">
        <f>SUM(B34:B39)</f>
        <v>98774</v>
      </c>
      <c r="C40" s="115">
        <f>SUM(C34:C39)</f>
        <v>48530</v>
      </c>
      <c r="D40" s="115">
        <f t="shared" si="2"/>
        <v>147304</v>
      </c>
    </row>
    <row r="41" spans="1:4" hidden="1" x14ac:dyDescent="0.35">
      <c r="A41" s="118" t="s">
        <v>192</v>
      </c>
      <c r="C41" s="119">
        <f>IF(B40=0,0,C40/B40)</f>
        <v>0.49132362767529919</v>
      </c>
    </row>
    <row r="42" spans="1:4" hidden="1" x14ac:dyDescent="0.35">
      <c r="A42" s="120" t="s">
        <v>195</v>
      </c>
    </row>
  </sheetData>
  <sheetProtection selectLockedCells="1"/>
  <mergeCells count="4">
    <mergeCell ref="A8:D8"/>
    <mergeCell ref="A10:D10"/>
    <mergeCell ref="A21:D21"/>
    <mergeCell ref="A32:D32"/>
  </mergeCells>
  <hyperlinks>
    <hyperlink ref="A42" location="TOC!A1" display="Back to Table of Contents (TOC)"/>
  </hyperlinks>
  <printOptions horizontalCentered="1"/>
  <pageMargins left="0.7" right="0.7" top="0.75" bottom="0.75" header="0.3" footer="0.3"/>
  <pageSetup scale="99" fitToHeight="3" orientation="portrait" r:id="rId1"/>
  <headerFooter>
    <oddHeader>&amp;L&amp;"Arial,Regular"CalFresh Outreach FFY 2019-21&amp;R&amp;"Arial,Regular"Attachment 6 a, c, e
Page &amp;P of &amp;P</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2"/>
  <sheetViews>
    <sheetView topLeftCell="A34" workbookViewId="0">
      <selection activeCell="H50" sqref="H50"/>
    </sheetView>
  </sheetViews>
  <sheetFormatPr defaultRowHeight="12.5" x14ac:dyDescent="0.25"/>
  <cols>
    <col min="1" max="1" width="10.7265625" style="46" customWidth="1"/>
    <col min="2" max="2" width="25.453125" style="46" customWidth="1"/>
    <col min="3" max="3" width="19.26953125" style="46" customWidth="1"/>
    <col min="4" max="4" width="11.7265625" style="46" customWidth="1"/>
    <col min="5" max="5" width="11" style="46" customWidth="1"/>
    <col min="6" max="6" width="14.54296875" style="46" customWidth="1"/>
    <col min="7" max="7" width="10.7265625" style="46" customWidth="1"/>
    <col min="8" max="8" width="13.54296875" style="46" customWidth="1"/>
    <col min="9" max="10" width="12.81640625" style="46" hidden="1" customWidth="1"/>
    <col min="11" max="249" width="8.81640625" style="46"/>
    <col min="250" max="250" width="29.7265625" style="46" bestFit="1" customWidth="1"/>
    <col min="251" max="251" width="43.453125" style="46" bestFit="1" customWidth="1"/>
    <col min="252" max="252" width="11.26953125" style="46" customWidth="1"/>
    <col min="253" max="253" width="14.453125" style="46" customWidth="1"/>
    <col min="254" max="254" width="14.26953125" style="46" bestFit="1" customWidth="1"/>
    <col min="255" max="255" width="10" style="46" customWidth="1"/>
    <col min="256" max="256" width="8.81640625" style="46"/>
    <col min="257" max="257" width="12.81640625" style="46" customWidth="1"/>
    <col min="258" max="258" width="8.81640625" style="46"/>
    <col min="259" max="259" width="12.1796875" style="46" customWidth="1"/>
    <col min="260" max="505" width="8.81640625" style="46"/>
    <col min="506" max="506" width="29.7265625" style="46" bestFit="1" customWidth="1"/>
    <col min="507" max="507" width="43.453125" style="46" bestFit="1" customWidth="1"/>
    <col min="508" max="508" width="11.26953125" style="46" customWidth="1"/>
    <col min="509" max="509" width="14.453125" style="46" customWidth="1"/>
    <col min="510" max="510" width="14.26953125" style="46" bestFit="1" customWidth="1"/>
    <col min="511" max="511" width="10" style="46" customWidth="1"/>
    <col min="512" max="512" width="8.81640625" style="46"/>
    <col min="513" max="513" width="12.81640625" style="46" customWidth="1"/>
    <col min="514" max="514" width="8.81640625" style="46"/>
    <col min="515" max="515" width="12.1796875" style="46" customWidth="1"/>
    <col min="516" max="761" width="8.81640625" style="46"/>
    <col min="762" max="762" width="29.7265625" style="46" bestFit="1" customWidth="1"/>
    <col min="763" max="763" width="43.453125" style="46" bestFit="1" customWidth="1"/>
    <col min="764" max="764" width="11.26953125" style="46" customWidth="1"/>
    <col min="765" max="765" width="14.453125" style="46" customWidth="1"/>
    <col min="766" max="766" width="14.26953125" style="46" bestFit="1" customWidth="1"/>
    <col min="767" max="767" width="10" style="46" customWidth="1"/>
    <col min="768" max="768" width="8.81640625" style="46"/>
    <col min="769" max="769" width="12.81640625" style="46" customWidth="1"/>
    <col min="770" max="770" width="8.81640625" style="46"/>
    <col min="771" max="771" width="12.1796875" style="46" customWidth="1"/>
    <col min="772" max="1017" width="8.81640625" style="46"/>
    <col min="1018" max="1018" width="29.7265625" style="46" bestFit="1" customWidth="1"/>
    <col min="1019" max="1019" width="43.453125" style="46" bestFit="1" customWidth="1"/>
    <col min="1020" max="1020" width="11.26953125" style="46" customWidth="1"/>
    <col min="1021" max="1021" width="14.453125" style="46" customWidth="1"/>
    <col min="1022" max="1022" width="14.26953125" style="46" bestFit="1" customWidth="1"/>
    <col min="1023" max="1023" width="10" style="46" customWidth="1"/>
    <col min="1024" max="1024" width="8.81640625" style="46"/>
    <col min="1025" max="1025" width="12.81640625" style="46" customWidth="1"/>
    <col min="1026" max="1026" width="8.81640625" style="46"/>
    <col min="1027" max="1027" width="12.1796875" style="46" customWidth="1"/>
    <col min="1028" max="1273" width="8.81640625" style="46"/>
    <col min="1274" max="1274" width="29.7265625" style="46" bestFit="1" customWidth="1"/>
    <col min="1275" max="1275" width="43.453125" style="46" bestFit="1" customWidth="1"/>
    <col min="1276" max="1276" width="11.26953125" style="46" customWidth="1"/>
    <col min="1277" max="1277" width="14.453125" style="46" customWidth="1"/>
    <col min="1278" max="1278" width="14.26953125" style="46" bestFit="1" customWidth="1"/>
    <col min="1279" max="1279" width="10" style="46" customWidth="1"/>
    <col min="1280" max="1280" width="8.81640625" style="46"/>
    <col min="1281" max="1281" width="12.81640625" style="46" customWidth="1"/>
    <col min="1282" max="1282" width="8.81640625" style="46"/>
    <col min="1283" max="1283" width="12.1796875" style="46" customWidth="1"/>
    <col min="1284" max="1529" width="8.81640625" style="46"/>
    <col min="1530" max="1530" width="29.7265625" style="46" bestFit="1" customWidth="1"/>
    <col min="1531" max="1531" width="43.453125" style="46" bestFit="1" customWidth="1"/>
    <col min="1532" max="1532" width="11.26953125" style="46" customWidth="1"/>
    <col min="1533" max="1533" width="14.453125" style="46" customWidth="1"/>
    <col min="1534" max="1534" width="14.26953125" style="46" bestFit="1" customWidth="1"/>
    <col min="1535" max="1535" width="10" style="46" customWidth="1"/>
    <col min="1536" max="1536" width="8.81640625" style="46"/>
    <col min="1537" max="1537" width="12.81640625" style="46" customWidth="1"/>
    <col min="1538" max="1538" width="8.81640625" style="46"/>
    <col min="1539" max="1539" width="12.1796875" style="46" customWidth="1"/>
    <col min="1540" max="1785" width="8.81640625" style="46"/>
    <col min="1786" max="1786" width="29.7265625" style="46" bestFit="1" customWidth="1"/>
    <col min="1787" max="1787" width="43.453125" style="46" bestFit="1" customWidth="1"/>
    <col min="1788" max="1788" width="11.26953125" style="46" customWidth="1"/>
    <col min="1789" max="1789" width="14.453125" style="46" customWidth="1"/>
    <col min="1790" max="1790" width="14.26953125" style="46" bestFit="1" customWidth="1"/>
    <col min="1791" max="1791" width="10" style="46" customWidth="1"/>
    <col min="1792" max="1792" width="8.81640625" style="46"/>
    <col min="1793" max="1793" width="12.81640625" style="46" customWidth="1"/>
    <col min="1794" max="1794" width="8.81640625" style="46"/>
    <col min="1795" max="1795" width="12.1796875" style="46" customWidth="1"/>
    <col min="1796" max="2041" width="8.81640625" style="46"/>
    <col min="2042" max="2042" width="29.7265625" style="46" bestFit="1" customWidth="1"/>
    <col min="2043" max="2043" width="43.453125" style="46" bestFit="1" customWidth="1"/>
    <col min="2044" max="2044" width="11.26953125" style="46" customWidth="1"/>
    <col min="2045" max="2045" width="14.453125" style="46" customWidth="1"/>
    <col min="2046" max="2046" width="14.26953125" style="46" bestFit="1" customWidth="1"/>
    <col min="2047" max="2047" width="10" style="46" customWidth="1"/>
    <col min="2048" max="2048" width="8.81640625" style="46"/>
    <col min="2049" max="2049" width="12.81640625" style="46" customWidth="1"/>
    <col min="2050" max="2050" width="8.81640625" style="46"/>
    <col min="2051" max="2051" width="12.1796875" style="46" customWidth="1"/>
    <col min="2052" max="2297" width="8.81640625" style="46"/>
    <col min="2298" max="2298" width="29.7265625" style="46" bestFit="1" customWidth="1"/>
    <col min="2299" max="2299" width="43.453125" style="46" bestFit="1" customWidth="1"/>
    <col min="2300" max="2300" width="11.26953125" style="46" customWidth="1"/>
    <col min="2301" max="2301" width="14.453125" style="46" customWidth="1"/>
    <col min="2302" max="2302" width="14.26953125" style="46" bestFit="1" customWidth="1"/>
    <col min="2303" max="2303" width="10" style="46" customWidth="1"/>
    <col min="2304" max="2304" width="8.81640625" style="46"/>
    <col min="2305" max="2305" width="12.81640625" style="46" customWidth="1"/>
    <col min="2306" max="2306" width="8.81640625" style="46"/>
    <col min="2307" max="2307" width="12.1796875" style="46" customWidth="1"/>
    <col min="2308" max="2553" width="8.81640625" style="46"/>
    <col min="2554" max="2554" width="29.7265625" style="46" bestFit="1" customWidth="1"/>
    <col min="2555" max="2555" width="43.453125" style="46" bestFit="1" customWidth="1"/>
    <col min="2556" max="2556" width="11.26953125" style="46" customWidth="1"/>
    <col min="2557" max="2557" width="14.453125" style="46" customWidth="1"/>
    <col min="2558" max="2558" width="14.26953125" style="46" bestFit="1" customWidth="1"/>
    <col min="2559" max="2559" width="10" style="46" customWidth="1"/>
    <col min="2560" max="2560" width="8.81640625" style="46"/>
    <col min="2561" max="2561" width="12.81640625" style="46" customWidth="1"/>
    <col min="2562" max="2562" width="8.81640625" style="46"/>
    <col min="2563" max="2563" width="12.1796875" style="46" customWidth="1"/>
    <col min="2564" max="2809" width="8.81640625" style="46"/>
    <col min="2810" max="2810" width="29.7265625" style="46" bestFit="1" customWidth="1"/>
    <col min="2811" max="2811" width="43.453125" style="46" bestFit="1" customWidth="1"/>
    <col min="2812" max="2812" width="11.26953125" style="46" customWidth="1"/>
    <col min="2813" max="2813" width="14.453125" style="46" customWidth="1"/>
    <col min="2814" max="2814" width="14.26953125" style="46" bestFit="1" customWidth="1"/>
    <col min="2815" max="2815" width="10" style="46" customWidth="1"/>
    <col min="2816" max="2816" width="8.81640625" style="46"/>
    <col min="2817" max="2817" width="12.81640625" style="46" customWidth="1"/>
    <col min="2818" max="2818" width="8.81640625" style="46"/>
    <col min="2819" max="2819" width="12.1796875" style="46" customWidth="1"/>
    <col min="2820" max="3065" width="8.81640625" style="46"/>
    <col min="3066" max="3066" width="29.7265625" style="46" bestFit="1" customWidth="1"/>
    <col min="3067" max="3067" width="43.453125" style="46" bestFit="1" customWidth="1"/>
    <col min="3068" max="3068" width="11.26953125" style="46" customWidth="1"/>
    <col min="3069" max="3069" width="14.453125" style="46" customWidth="1"/>
    <col min="3070" max="3070" width="14.26953125" style="46" bestFit="1" customWidth="1"/>
    <col min="3071" max="3071" width="10" style="46" customWidth="1"/>
    <col min="3072" max="3072" width="8.81640625" style="46"/>
    <col min="3073" max="3073" width="12.81640625" style="46" customWidth="1"/>
    <col min="3074" max="3074" width="8.81640625" style="46"/>
    <col min="3075" max="3075" width="12.1796875" style="46" customWidth="1"/>
    <col min="3076" max="3321" width="8.81640625" style="46"/>
    <col min="3322" max="3322" width="29.7265625" style="46" bestFit="1" customWidth="1"/>
    <col min="3323" max="3323" width="43.453125" style="46" bestFit="1" customWidth="1"/>
    <col min="3324" max="3324" width="11.26953125" style="46" customWidth="1"/>
    <col min="3325" max="3325" width="14.453125" style="46" customWidth="1"/>
    <col min="3326" max="3326" width="14.26953125" style="46" bestFit="1" customWidth="1"/>
    <col min="3327" max="3327" width="10" style="46" customWidth="1"/>
    <col min="3328" max="3328" width="8.81640625" style="46"/>
    <col min="3329" max="3329" width="12.81640625" style="46" customWidth="1"/>
    <col min="3330" max="3330" width="8.81640625" style="46"/>
    <col min="3331" max="3331" width="12.1796875" style="46" customWidth="1"/>
    <col min="3332" max="3577" width="8.81640625" style="46"/>
    <col min="3578" max="3578" width="29.7265625" style="46" bestFit="1" customWidth="1"/>
    <col min="3579" max="3579" width="43.453125" style="46" bestFit="1" customWidth="1"/>
    <col min="3580" max="3580" width="11.26953125" style="46" customWidth="1"/>
    <col min="3581" max="3581" width="14.453125" style="46" customWidth="1"/>
    <col min="3582" max="3582" width="14.26953125" style="46" bestFit="1" customWidth="1"/>
    <col min="3583" max="3583" width="10" style="46" customWidth="1"/>
    <col min="3584" max="3584" width="8.81640625" style="46"/>
    <col min="3585" max="3585" width="12.81640625" style="46" customWidth="1"/>
    <col min="3586" max="3586" width="8.81640625" style="46"/>
    <col min="3587" max="3587" width="12.1796875" style="46" customWidth="1"/>
    <col min="3588" max="3833" width="8.81640625" style="46"/>
    <col min="3834" max="3834" width="29.7265625" style="46" bestFit="1" customWidth="1"/>
    <col min="3835" max="3835" width="43.453125" style="46" bestFit="1" customWidth="1"/>
    <col min="3836" max="3836" width="11.26953125" style="46" customWidth="1"/>
    <col min="3837" max="3837" width="14.453125" style="46" customWidth="1"/>
    <col min="3838" max="3838" width="14.26953125" style="46" bestFit="1" customWidth="1"/>
    <col min="3839" max="3839" width="10" style="46" customWidth="1"/>
    <col min="3840" max="3840" width="8.81640625" style="46"/>
    <col min="3841" max="3841" width="12.81640625" style="46" customWidth="1"/>
    <col min="3842" max="3842" width="8.81640625" style="46"/>
    <col min="3843" max="3843" width="12.1796875" style="46" customWidth="1"/>
    <col min="3844" max="4089" width="8.81640625" style="46"/>
    <col min="4090" max="4090" width="29.7265625" style="46" bestFit="1" customWidth="1"/>
    <col min="4091" max="4091" width="43.453125" style="46" bestFit="1" customWidth="1"/>
    <col min="4092" max="4092" width="11.26953125" style="46" customWidth="1"/>
    <col min="4093" max="4093" width="14.453125" style="46" customWidth="1"/>
    <col min="4094" max="4094" width="14.26953125" style="46" bestFit="1" customWidth="1"/>
    <col min="4095" max="4095" width="10" style="46" customWidth="1"/>
    <col min="4096" max="4096" width="8.81640625" style="46"/>
    <col min="4097" max="4097" width="12.81640625" style="46" customWidth="1"/>
    <col min="4098" max="4098" width="8.81640625" style="46"/>
    <col min="4099" max="4099" width="12.1796875" style="46" customWidth="1"/>
    <col min="4100" max="4345" width="8.81640625" style="46"/>
    <col min="4346" max="4346" width="29.7265625" style="46" bestFit="1" customWidth="1"/>
    <col min="4347" max="4347" width="43.453125" style="46" bestFit="1" customWidth="1"/>
    <col min="4348" max="4348" width="11.26953125" style="46" customWidth="1"/>
    <col min="4349" max="4349" width="14.453125" style="46" customWidth="1"/>
    <col min="4350" max="4350" width="14.26953125" style="46" bestFit="1" customWidth="1"/>
    <col min="4351" max="4351" width="10" style="46" customWidth="1"/>
    <col min="4352" max="4352" width="8.81640625" style="46"/>
    <col min="4353" max="4353" width="12.81640625" style="46" customWidth="1"/>
    <col min="4354" max="4354" width="8.81640625" style="46"/>
    <col min="4355" max="4355" width="12.1796875" style="46" customWidth="1"/>
    <col min="4356" max="4601" width="8.81640625" style="46"/>
    <col min="4602" max="4602" width="29.7265625" style="46" bestFit="1" customWidth="1"/>
    <col min="4603" max="4603" width="43.453125" style="46" bestFit="1" customWidth="1"/>
    <col min="4604" max="4604" width="11.26953125" style="46" customWidth="1"/>
    <col min="4605" max="4605" width="14.453125" style="46" customWidth="1"/>
    <col min="4606" max="4606" width="14.26953125" style="46" bestFit="1" customWidth="1"/>
    <col min="4607" max="4607" width="10" style="46" customWidth="1"/>
    <col min="4608" max="4608" width="8.81640625" style="46"/>
    <col min="4609" max="4609" width="12.81640625" style="46" customWidth="1"/>
    <col min="4610" max="4610" width="8.81640625" style="46"/>
    <col min="4611" max="4611" width="12.1796875" style="46" customWidth="1"/>
    <col min="4612" max="4857" width="8.81640625" style="46"/>
    <col min="4858" max="4858" width="29.7265625" style="46" bestFit="1" customWidth="1"/>
    <col min="4859" max="4859" width="43.453125" style="46" bestFit="1" customWidth="1"/>
    <col min="4860" max="4860" width="11.26953125" style="46" customWidth="1"/>
    <col min="4861" max="4861" width="14.453125" style="46" customWidth="1"/>
    <col min="4862" max="4862" width="14.26953125" style="46" bestFit="1" customWidth="1"/>
    <col min="4863" max="4863" width="10" style="46" customWidth="1"/>
    <col min="4864" max="4864" width="8.81640625" style="46"/>
    <col min="4865" max="4865" width="12.81640625" style="46" customWidth="1"/>
    <col min="4866" max="4866" width="8.81640625" style="46"/>
    <col min="4867" max="4867" width="12.1796875" style="46" customWidth="1"/>
    <col min="4868" max="5113" width="8.81640625" style="46"/>
    <col min="5114" max="5114" width="29.7265625" style="46" bestFit="1" customWidth="1"/>
    <col min="5115" max="5115" width="43.453125" style="46" bestFit="1" customWidth="1"/>
    <col min="5116" max="5116" width="11.26953125" style="46" customWidth="1"/>
    <col min="5117" max="5117" width="14.453125" style="46" customWidth="1"/>
    <col min="5118" max="5118" width="14.26953125" style="46" bestFit="1" customWidth="1"/>
    <col min="5119" max="5119" width="10" style="46" customWidth="1"/>
    <col min="5120" max="5120" width="8.81640625" style="46"/>
    <col min="5121" max="5121" width="12.81640625" style="46" customWidth="1"/>
    <col min="5122" max="5122" width="8.81640625" style="46"/>
    <col min="5123" max="5123" width="12.1796875" style="46" customWidth="1"/>
    <col min="5124" max="5369" width="8.81640625" style="46"/>
    <col min="5370" max="5370" width="29.7265625" style="46" bestFit="1" customWidth="1"/>
    <col min="5371" max="5371" width="43.453125" style="46" bestFit="1" customWidth="1"/>
    <col min="5372" max="5372" width="11.26953125" style="46" customWidth="1"/>
    <col min="5373" max="5373" width="14.453125" style="46" customWidth="1"/>
    <col min="5374" max="5374" width="14.26953125" style="46" bestFit="1" customWidth="1"/>
    <col min="5375" max="5375" width="10" style="46" customWidth="1"/>
    <col min="5376" max="5376" width="8.81640625" style="46"/>
    <col min="5377" max="5377" width="12.81640625" style="46" customWidth="1"/>
    <col min="5378" max="5378" width="8.81640625" style="46"/>
    <col min="5379" max="5379" width="12.1796875" style="46" customWidth="1"/>
    <col min="5380" max="5625" width="8.81640625" style="46"/>
    <col min="5626" max="5626" width="29.7265625" style="46" bestFit="1" customWidth="1"/>
    <col min="5627" max="5627" width="43.453125" style="46" bestFit="1" customWidth="1"/>
    <col min="5628" max="5628" width="11.26953125" style="46" customWidth="1"/>
    <col min="5629" max="5629" width="14.453125" style="46" customWidth="1"/>
    <col min="5630" max="5630" width="14.26953125" style="46" bestFit="1" customWidth="1"/>
    <col min="5631" max="5631" width="10" style="46" customWidth="1"/>
    <col min="5632" max="5632" width="8.81640625" style="46"/>
    <col min="5633" max="5633" width="12.81640625" style="46" customWidth="1"/>
    <col min="5634" max="5634" width="8.81640625" style="46"/>
    <col min="5635" max="5635" width="12.1796875" style="46" customWidth="1"/>
    <col min="5636" max="5881" width="8.81640625" style="46"/>
    <col min="5882" max="5882" width="29.7265625" style="46" bestFit="1" customWidth="1"/>
    <col min="5883" max="5883" width="43.453125" style="46" bestFit="1" customWidth="1"/>
    <col min="5884" max="5884" width="11.26953125" style="46" customWidth="1"/>
    <col min="5885" max="5885" width="14.453125" style="46" customWidth="1"/>
    <col min="5886" max="5886" width="14.26953125" style="46" bestFit="1" customWidth="1"/>
    <col min="5887" max="5887" width="10" style="46" customWidth="1"/>
    <col min="5888" max="5888" width="8.81640625" style="46"/>
    <col min="5889" max="5889" width="12.81640625" style="46" customWidth="1"/>
    <col min="5890" max="5890" width="8.81640625" style="46"/>
    <col min="5891" max="5891" width="12.1796875" style="46" customWidth="1"/>
    <col min="5892" max="6137" width="8.81640625" style="46"/>
    <col min="6138" max="6138" width="29.7265625" style="46" bestFit="1" customWidth="1"/>
    <col min="6139" max="6139" width="43.453125" style="46" bestFit="1" customWidth="1"/>
    <col min="6140" max="6140" width="11.26953125" style="46" customWidth="1"/>
    <col min="6141" max="6141" width="14.453125" style="46" customWidth="1"/>
    <col min="6142" max="6142" width="14.26953125" style="46" bestFit="1" customWidth="1"/>
    <col min="6143" max="6143" width="10" style="46" customWidth="1"/>
    <col min="6144" max="6144" width="8.81640625" style="46"/>
    <col min="6145" max="6145" width="12.81640625" style="46" customWidth="1"/>
    <col min="6146" max="6146" width="8.81640625" style="46"/>
    <col min="6147" max="6147" width="12.1796875" style="46" customWidth="1"/>
    <col min="6148" max="6393" width="8.81640625" style="46"/>
    <col min="6394" max="6394" width="29.7265625" style="46" bestFit="1" customWidth="1"/>
    <col min="6395" max="6395" width="43.453125" style="46" bestFit="1" customWidth="1"/>
    <col min="6396" max="6396" width="11.26953125" style="46" customWidth="1"/>
    <col min="6397" max="6397" width="14.453125" style="46" customWidth="1"/>
    <col min="6398" max="6398" width="14.26953125" style="46" bestFit="1" customWidth="1"/>
    <col min="6399" max="6399" width="10" style="46" customWidth="1"/>
    <col min="6400" max="6400" width="8.81640625" style="46"/>
    <col min="6401" max="6401" width="12.81640625" style="46" customWidth="1"/>
    <col min="6402" max="6402" width="8.81640625" style="46"/>
    <col min="6403" max="6403" width="12.1796875" style="46" customWidth="1"/>
    <col min="6404" max="6649" width="8.81640625" style="46"/>
    <col min="6650" max="6650" width="29.7265625" style="46" bestFit="1" customWidth="1"/>
    <col min="6651" max="6651" width="43.453125" style="46" bestFit="1" customWidth="1"/>
    <col min="6652" max="6652" width="11.26953125" style="46" customWidth="1"/>
    <col min="6653" max="6653" width="14.453125" style="46" customWidth="1"/>
    <col min="6654" max="6654" width="14.26953125" style="46" bestFit="1" customWidth="1"/>
    <col min="6655" max="6655" width="10" style="46" customWidth="1"/>
    <col min="6656" max="6656" width="8.81640625" style="46"/>
    <col min="6657" max="6657" width="12.81640625" style="46" customWidth="1"/>
    <col min="6658" max="6658" width="8.81640625" style="46"/>
    <col min="6659" max="6659" width="12.1796875" style="46" customWidth="1"/>
    <col min="6660" max="6905" width="8.81640625" style="46"/>
    <col min="6906" max="6906" width="29.7265625" style="46" bestFit="1" customWidth="1"/>
    <col min="6907" max="6907" width="43.453125" style="46" bestFit="1" customWidth="1"/>
    <col min="6908" max="6908" width="11.26953125" style="46" customWidth="1"/>
    <col min="6909" max="6909" width="14.453125" style="46" customWidth="1"/>
    <col min="6910" max="6910" width="14.26953125" style="46" bestFit="1" customWidth="1"/>
    <col min="6911" max="6911" width="10" style="46" customWidth="1"/>
    <col min="6912" max="6912" width="8.81640625" style="46"/>
    <col min="6913" max="6913" width="12.81640625" style="46" customWidth="1"/>
    <col min="6914" max="6914" width="8.81640625" style="46"/>
    <col min="6915" max="6915" width="12.1796875" style="46" customWidth="1"/>
    <col min="6916" max="7161" width="8.81640625" style="46"/>
    <col min="7162" max="7162" width="29.7265625" style="46" bestFit="1" customWidth="1"/>
    <col min="7163" max="7163" width="43.453125" style="46" bestFit="1" customWidth="1"/>
    <col min="7164" max="7164" width="11.26953125" style="46" customWidth="1"/>
    <col min="7165" max="7165" width="14.453125" style="46" customWidth="1"/>
    <col min="7166" max="7166" width="14.26953125" style="46" bestFit="1" customWidth="1"/>
    <col min="7167" max="7167" width="10" style="46" customWidth="1"/>
    <col min="7168" max="7168" width="8.81640625" style="46"/>
    <col min="7169" max="7169" width="12.81640625" style="46" customWidth="1"/>
    <col min="7170" max="7170" width="8.81640625" style="46"/>
    <col min="7171" max="7171" width="12.1796875" style="46" customWidth="1"/>
    <col min="7172" max="7417" width="8.81640625" style="46"/>
    <col min="7418" max="7418" width="29.7265625" style="46" bestFit="1" customWidth="1"/>
    <col min="7419" max="7419" width="43.453125" style="46" bestFit="1" customWidth="1"/>
    <col min="7420" max="7420" width="11.26953125" style="46" customWidth="1"/>
    <col min="7421" max="7421" width="14.453125" style="46" customWidth="1"/>
    <col min="7422" max="7422" width="14.26953125" style="46" bestFit="1" customWidth="1"/>
    <col min="7423" max="7423" width="10" style="46" customWidth="1"/>
    <col min="7424" max="7424" width="8.81640625" style="46"/>
    <col min="7425" max="7425" width="12.81640625" style="46" customWidth="1"/>
    <col min="7426" max="7426" width="8.81640625" style="46"/>
    <col min="7427" max="7427" width="12.1796875" style="46" customWidth="1"/>
    <col min="7428" max="7673" width="8.81640625" style="46"/>
    <col min="7674" max="7674" width="29.7265625" style="46" bestFit="1" customWidth="1"/>
    <col min="7675" max="7675" width="43.453125" style="46" bestFit="1" customWidth="1"/>
    <col min="7676" max="7676" width="11.26953125" style="46" customWidth="1"/>
    <col min="7677" max="7677" width="14.453125" style="46" customWidth="1"/>
    <col min="7678" max="7678" width="14.26953125" style="46" bestFit="1" customWidth="1"/>
    <col min="7679" max="7679" width="10" style="46" customWidth="1"/>
    <col min="7680" max="7680" width="8.81640625" style="46"/>
    <col min="7681" max="7681" width="12.81640625" style="46" customWidth="1"/>
    <col min="7682" max="7682" width="8.81640625" style="46"/>
    <col min="7683" max="7683" width="12.1796875" style="46" customWidth="1"/>
    <col min="7684" max="7929" width="8.81640625" style="46"/>
    <col min="7930" max="7930" width="29.7265625" style="46" bestFit="1" customWidth="1"/>
    <col min="7931" max="7931" width="43.453125" style="46" bestFit="1" customWidth="1"/>
    <col min="7932" max="7932" width="11.26953125" style="46" customWidth="1"/>
    <col min="7933" max="7933" width="14.453125" style="46" customWidth="1"/>
    <col min="7934" max="7934" width="14.26953125" style="46" bestFit="1" customWidth="1"/>
    <col min="7935" max="7935" width="10" style="46" customWidth="1"/>
    <col min="7936" max="7936" width="8.81640625" style="46"/>
    <col min="7937" max="7937" width="12.81640625" style="46" customWidth="1"/>
    <col min="7938" max="7938" width="8.81640625" style="46"/>
    <col min="7939" max="7939" width="12.1796875" style="46" customWidth="1"/>
    <col min="7940" max="8185" width="8.81640625" style="46"/>
    <col min="8186" max="8186" width="29.7265625" style="46" bestFit="1" customWidth="1"/>
    <col min="8187" max="8187" width="43.453125" style="46" bestFit="1" customWidth="1"/>
    <col min="8188" max="8188" width="11.26953125" style="46" customWidth="1"/>
    <col min="8189" max="8189" width="14.453125" style="46" customWidth="1"/>
    <col min="8190" max="8190" width="14.26953125" style="46" bestFit="1" customWidth="1"/>
    <col min="8191" max="8191" width="10" style="46" customWidth="1"/>
    <col min="8192" max="8192" width="8.81640625" style="46"/>
    <col min="8193" max="8193" width="12.81640625" style="46" customWidth="1"/>
    <col min="8194" max="8194" width="8.81640625" style="46"/>
    <col min="8195" max="8195" width="12.1796875" style="46" customWidth="1"/>
    <col min="8196" max="8441" width="8.81640625" style="46"/>
    <col min="8442" max="8442" width="29.7265625" style="46" bestFit="1" customWidth="1"/>
    <col min="8443" max="8443" width="43.453125" style="46" bestFit="1" customWidth="1"/>
    <col min="8444" max="8444" width="11.26953125" style="46" customWidth="1"/>
    <col min="8445" max="8445" width="14.453125" style="46" customWidth="1"/>
    <col min="8446" max="8446" width="14.26953125" style="46" bestFit="1" customWidth="1"/>
    <col min="8447" max="8447" width="10" style="46" customWidth="1"/>
    <col min="8448" max="8448" width="8.81640625" style="46"/>
    <col min="8449" max="8449" width="12.81640625" style="46" customWidth="1"/>
    <col min="8450" max="8450" width="8.81640625" style="46"/>
    <col min="8451" max="8451" width="12.1796875" style="46" customWidth="1"/>
    <col min="8452" max="8697" width="8.81640625" style="46"/>
    <col min="8698" max="8698" width="29.7265625" style="46" bestFit="1" customWidth="1"/>
    <col min="8699" max="8699" width="43.453125" style="46" bestFit="1" customWidth="1"/>
    <col min="8700" max="8700" width="11.26953125" style="46" customWidth="1"/>
    <col min="8701" max="8701" width="14.453125" style="46" customWidth="1"/>
    <col min="8702" max="8702" width="14.26953125" style="46" bestFit="1" customWidth="1"/>
    <col min="8703" max="8703" width="10" style="46" customWidth="1"/>
    <col min="8704" max="8704" width="8.81640625" style="46"/>
    <col min="8705" max="8705" width="12.81640625" style="46" customWidth="1"/>
    <col min="8706" max="8706" width="8.81640625" style="46"/>
    <col min="8707" max="8707" width="12.1796875" style="46" customWidth="1"/>
    <col min="8708" max="8953" width="8.81640625" style="46"/>
    <col min="8954" max="8954" width="29.7265625" style="46" bestFit="1" customWidth="1"/>
    <col min="8955" max="8955" width="43.453125" style="46" bestFit="1" customWidth="1"/>
    <col min="8956" max="8956" width="11.26953125" style="46" customWidth="1"/>
    <col min="8957" max="8957" width="14.453125" style="46" customWidth="1"/>
    <col min="8958" max="8958" width="14.26953125" style="46" bestFit="1" customWidth="1"/>
    <col min="8959" max="8959" width="10" style="46" customWidth="1"/>
    <col min="8960" max="8960" width="8.81640625" style="46"/>
    <col min="8961" max="8961" width="12.81640625" style="46" customWidth="1"/>
    <col min="8962" max="8962" width="8.81640625" style="46"/>
    <col min="8963" max="8963" width="12.1796875" style="46" customWidth="1"/>
    <col min="8964" max="9209" width="8.81640625" style="46"/>
    <col min="9210" max="9210" width="29.7265625" style="46" bestFit="1" customWidth="1"/>
    <col min="9211" max="9211" width="43.453125" style="46" bestFit="1" customWidth="1"/>
    <col min="9212" max="9212" width="11.26953125" style="46" customWidth="1"/>
    <col min="9213" max="9213" width="14.453125" style="46" customWidth="1"/>
    <col min="9214" max="9214" width="14.26953125" style="46" bestFit="1" customWidth="1"/>
    <col min="9215" max="9215" width="10" style="46" customWidth="1"/>
    <col min="9216" max="9216" width="8.81640625" style="46"/>
    <col min="9217" max="9217" width="12.81640625" style="46" customWidth="1"/>
    <col min="9218" max="9218" width="8.81640625" style="46"/>
    <col min="9219" max="9219" width="12.1796875" style="46" customWidth="1"/>
    <col min="9220" max="9465" width="8.81640625" style="46"/>
    <col min="9466" max="9466" width="29.7265625" style="46" bestFit="1" customWidth="1"/>
    <col min="9467" max="9467" width="43.453125" style="46" bestFit="1" customWidth="1"/>
    <col min="9468" max="9468" width="11.26953125" style="46" customWidth="1"/>
    <col min="9469" max="9469" width="14.453125" style="46" customWidth="1"/>
    <col min="9470" max="9470" width="14.26953125" style="46" bestFit="1" customWidth="1"/>
    <col min="9471" max="9471" width="10" style="46" customWidth="1"/>
    <col min="9472" max="9472" width="8.81640625" style="46"/>
    <col min="9473" max="9473" width="12.81640625" style="46" customWidth="1"/>
    <col min="9474" max="9474" width="8.81640625" style="46"/>
    <col min="9475" max="9475" width="12.1796875" style="46" customWidth="1"/>
    <col min="9476" max="9721" width="8.81640625" style="46"/>
    <col min="9722" max="9722" width="29.7265625" style="46" bestFit="1" customWidth="1"/>
    <col min="9723" max="9723" width="43.453125" style="46" bestFit="1" customWidth="1"/>
    <col min="9724" max="9724" width="11.26953125" style="46" customWidth="1"/>
    <col min="9725" max="9725" width="14.453125" style="46" customWidth="1"/>
    <col min="9726" max="9726" width="14.26953125" style="46" bestFit="1" customWidth="1"/>
    <col min="9727" max="9727" width="10" style="46" customWidth="1"/>
    <col min="9728" max="9728" width="8.81640625" style="46"/>
    <col min="9729" max="9729" width="12.81640625" style="46" customWidth="1"/>
    <col min="9730" max="9730" width="8.81640625" style="46"/>
    <col min="9731" max="9731" width="12.1796875" style="46" customWidth="1"/>
    <col min="9732" max="9977" width="8.81640625" style="46"/>
    <col min="9978" max="9978" width="29.7265625" style="46" bestFit="1" customWidth="1"/>
    <col min="9979" max="9979" width="43.453125" style="46" bestFit="1" customWidth="1"/>
    <col min="9980" max="9980" width="11.26953125" style="46" customWidth="1"/>
    <col min="9981" max="9981" width="14.453125" style="46" customWidth="1"/>
    <col min="9982" max="9982" width="14.26953125" style="46" bestFit="1" customWidth="1"/>
    <col min="9983" max="9983" width="10" style="46" customWidth="1"/>
    <col min="9984" max="9984" width="8.81640625" style="46"/>
    <col min="9985" max="9985" width="12.81640625" style="46" customWidth="1"/>
    <col min="9986" max="9986" width="8.81640625" style="46"/>
    <col min="9987" max="9987" width="12.1796875" style="46" customWidth="1"/>
    <col min="9988" max="10233" width="8.81640625" style="46"/>
    <col min="10234" max="10234" width="29.7265625" style="46" bestFit="1" customWidth="1"/>
    <col min="10235" max="10235" width="43.453125" style="46" bestFit="1" customWidth="1"/>
    <col min="10236" max="10236" width="11.26953125" style="46" customWidth="1"/>
    <col min="10237" max="10237" width="14.453125" style="46" customWidth="1"/>
    <col min="10238" max="10238" width="14.26953125" style="46" bestFit="1" customWidth="1"/>
    <col min="10239" max="10239" width="10" style="46" customWidth="1"/>
    <col min="10240" max="10240" width="8.81640625" style="46"/>
    <col min="10241" max="10241" width="12.81640625" style="46" customWidth="1"/>
    <col min="10242" max="10242" width="8.81640625" style="46"/>
    <col min="10243" max="10243" width="12.1796875" style="46" customWidth="1"/>
    <col min="10244" max="10489" width="8.81640625" style="46"/>
    <col min="10490" max="10490" width="29.7265625" style="46" bestFit="1" customWidth="1"/>
    <col min="10491" max="10491" width="43.453125" style="46" bestFit="1" customWidth="1"/>
    <col min="10492" max="10492" width="11.26953125" style="46" customWidth="1"/>
    <col min="10493" max="10493" width="14.453125" style="46" customWidth="1"/>
    <col min="10494" max="10494" width="14.26953125" style="46" bestFit="1" customWidth="1"/>
    <col min="10495" max="10495" width="10" style="46" customWidth="1"/>
    <col min="10496" max="10496" width="8.81640625" style="46"/>
    <col min="10497" max="10497" width="12.81640625" style="46" customWidth="1"/>
    <col min="10498" max="10498" width="8.81640625" style="46"/>
    <col min="10499" max="10499" width="12.1796875" style="46" customWidth="1"/>
    <col min="10500" max="10745" width="8.81640625" style="46"/>
    <col min="10746" max="10746" width="29.7265625" style="46" bestFit="1" customWidth="1"/>
    <col min="10747" max="10747" width="43.453125" style="46" bestFit="1" customWidth="1"/>
    <col min="10748" max="10748" width="11.26953125" style="46" customWidth="1"/>
    <col min="10749" max="10749" width="14.453125" style="46" customWidth="1"/>
    <col min="10750" max="10750" width="14.26953125" style="46" bestFit="1" customWidth="1"/>
    <col min="10751" max="10751" width="10" style="46" customWidth="1"/>
    <col min="10752" max="10752" width="8.81640625" style="46"/>
    <col min="10753" max="10753" width="12.81640625" style="46" customWidth="1"/>
    <col min="10754" max="10754" width="8.81640625" style="46"/>
    <col min="10755" max="10755" width="12.1796875" style="46" customWidth="1"/>
    <col min="10756" max="11001" width="8.81640625" style="46"/>
    <col min="11002" max="11002" width="29.7265625" style="46" bestFit="1" customWidth="1"/>
    <col min="11003" max="11003" width="43.453125" style="46" bestFit="1" customWidth="1"/>
    <col min="11004" max="11004" width="11.26953125" style="46" customWidth="1"/>
    <col min="11005" max="11005" width="14.453125" style="46" customWidth="1"/>
    <col min="11006" max="11006" width="14.26953125" style="46" bestFit="1" customWidth="1"/>
    <col min="11007" max="11007" width="10" style="46" customWidth="1"/>
    <col min="11008" max="11008" width="8.81640625" style="46"/>
    <col min="11009" max="11009" width="12.81640625" style="46" customWidth="1"/>
    <col min="11010" max="11010" width="8.81640625" style="46"/>
    <col min="11011" max="11011" width="12.1796875" style="46" customWidth="1"/>
    <col min="11012" max="11257" width="8.81640625" style="46"/>
    <col min="11258" max="11258" width="29.7265625" style="46" bestFit="1" customWidth="1"/>
    <col min="11259" max="11259" width="43.453125" style="46" bestFit="1" customWidth="1"/>
    <col min="11260" max="11260" width="11.26953125" style="46" customWidth="1"/>
    <col min="11261" max="11261" width="14.453125" style="46" customWidth="1"/>
    <col min="11262" max="11262" width="14.26953125" style="46" bestFit="1" customWidth="1"/>
    <col min="11263" max="11263" width="10" style="46" customWidth="1"/>
    <col min="11264" max="11264" width="8.81640625" style="46"/>
    <col min="11265" max="11265" width="12.81640625" style="46" customWidth="1"/>
    <col min="11266" max="11266" width="8.81640625" style="46"/>
    <col min="11267" max="11267" width="12.1796875" style="46" customWidth="1"/>
    <col min="11268" max="11513" width="8.81640625" style="46"/>
    <col min="11514" max="11514" width="29.7265625" style="46" bestFit="1" customWidth="1"/>
    <col min="11515" max="11515" width="43.453125" style="46" bestFit="1" customWidth="1"/>
    <col min="11516" max="11516" width="11.26953125" style="46" customWidth="1"/>
    <col min="11517" max="11517" width="14.453125" style="46" customWidth="1"/>
    <col min="11518" max="11518" width="14.26953125" style="46" bestFit="1" customWidth="1"/>
    <col min="11519" max="11519" width="10" style="46" customWidth="1"/>
    <col min="11520" max="11520" width="8.81640625" style="46"/>
    <col min="11521" max="11521" width="12.81640625" style="46" customWidth="1"/>
    <col min="11522" max="11522" width="8.81640625" style="46"/>
    <col min="11523" max="11523" width="12.1796875" style="46" customWidth="1"/>
    <col min="11524" max="11769" width="8.81640625" style="46"/>
    <col min="11770" max="11770" width="29.7265625" style="46" bestFit="1" customWidth="1"/>
    <col min="11771" max="11771" width="43.453125" style="46" bestFit="1" customWidth="1"/>
    <col min="11772" max="11772" width="11.26953125" style="46" customWidth="1"/>
    <col min="11773" max="11773" width="14.453125" style="46" customWidth="1"/>
    <col min="11774" max="11774" width="14.26953125" style="46" bestFit="1" customWidth="1"/>
    <col min="11775" max="11775" width="10" style="46" customWidth="1"/>
    <col min="11776" max="11776" width="8.81640625" style="46"/>
    <col min="11777" max="11777" width="12.81640625" style="46" customWidth="1"/>
    <col min="11778" max="11778" width="8.81640625" style="46"/>
    <col min="11779" max="11779" width="12.1796875" style="46" customWidth="1"/>
    <col min="11780" max="12025" width="8.81640625" style="46"/>
    <col min="12026" max="12026" width="29.7265625" style="46" bestFit="1" customWidth="1"/>
    <col min="12027" max="12027" width="43.453125" style="46" bestFit="1" customWidth="1"/>
    <col min="12028" max="12028" width="11.26953125" style="46" customWidth="1"/>
    <col min="12029" max="12029" width="14.453125" style="46" customWidth="1"/>
    <col min="12030" max="12030" width="14.26953125" style="46" bestFit="1" customWidth="1"/>
    <col min="12031" max="12031" width="10" style="46" customWidth="1"/>
    <col min="12032" max="12032" width="8.81640625" style="46"/>
    <col min="12033" max="12033" width="12.81640625" style="46" customWidth="1"/>
    <col min="12034" max="12034" width="8.81640625" style="46"/>
    <col min="12035" max="12035" width="12.1796875" style="46" customWidth="1"/>
    <col min="12036" max="12281" width="8.81640625" style="46"/>
    <col min="12282" max="12282" width="29.7265625" style="46" bestFit="1" customWidth="1"/>
    <col min="12283" max="12283" width="43.453125" style="46" bestFit="1" customWidth="1"/>
    <col min="12284" max="12284" width="11.26953125" style="46" customWidth="1"/>
    <col min="12285" max="12285" width="14.453125" style="46" customWidth="1"/>
    <col min="12286" max="12286" width="14.26953125" style="46" bestFit="1" customWidth="1"/>
    <col min="12287" max="12287" width="10" style="46" customWidth="1"/>
    <col min="12288" max="12288" width="8.81640625" style="46"/>
    <col min="12289" max="12289" width="12.81640625" style="46" customWidth="1"/>
    <col min="12290" max="12290" width="8.81640625" style="46"/>
    <col min="12291" max="12291" width="12.1796875" style="46" customWidth="1"/>
    <col min="12292" max="12537" width="8.81640625" style="46"/>
    <col min="12538" max="12538" width="29.7265625" style="46" bestFit="1" customWidth="1"/>
    <col min="12539" max="12539" width="43.453125" style="46" bestFit="1" customWidth="1"/>
    <col min="12540" max="12540" width="11.26953125" style="46" customWidth="1"/>
    <col min="12541" max="12541" width="14.453125" style="46" customWidth="1"/>
    <col min="12542" max="12542" width="14.26953125" style="46" bestFit="1" customWidth="1"/>
    <col min="12543" max="12543" width="10" style="46" customWidth="1"/>
    <col min="12544" max="12544" width="8.81640625" style="46"/>
    <col min="12545" max="12545" width="12.81640625" style="46" customWidth="1"/>
    <col min="12546" max="12546" width="8.81640625" style="46"/>
    <col min="12547" max="12547" width="12.1796875" style="46" customWidth="1"/>
    <col min="12548" max="12793" width="8.81640625" style="46"/>
    <col min="12794" max="12794" width="29.7265625" style="46" bestFit="1" customWidth="1"/>
    <col min="12795" max="12795" width="43.453125" style="46" bestFit="1" customWidth="1"/>
    <col min="12796" max="12796" width="11.26953125" style="46" customWidth="1"/>
    <col min="12797" max="12797" width="14.453125" style="46" customWidth="1"/>
    <col min="12798" max="12798" width="14.26953125" style="46" bestFit="1" customWidth="1"/>
    <col min="12799" max="12799" width="10" style="46" customWidth="1"/>
    <col min="12800" max="12800" width="8.81640625" style="46"/>
    <col min="12801" max="12801" width="12.81640625" style="46" customWidth="1"/>
    <col min="12802" max="12802" width="8.81640625" style="46"/>
    <col min="12803" max="12803" width="12.1796875" style="46" customWidth="1"/>
    <col min="12804" max="13049" width="8.81640625" style="46"/>
    <col min="13050" max="13050" width="29.7265625" style="46" bestFit="1" customWidth="1"/>
    <col min="13051" max="13051" width="43.453125" style="46" bestFit="1" customWidth="1"/>
    <col min="13052" max="13052" width="11.26953125" style="46" customWidth="1"/>
    <col min="13053" max="13053" width="14.453125" style="46" customWidth="1"/>
    <col min="13054" max="13054" width="14.26953125" style="46" bestFit="1" customWidth="1"/>
    <col min="13055" max="13055" width="10" style="46" customWidth="1"/>
    <col min="13056" max="13056" width="8.81640625" style="46"/>
    <col min="13057" max="13057" width="12.81640625" style="46" customWidth="1"/>
    <col min="13058" max="13058" width="8.81640625" style="46"/>
    <col min="13059" max="13059" width="12.1796875" style="46" customWidth="1"/>
    <col min="13060" max="13305" width="8.81640625" style="46"/>
    <col min="13306" max="13306" width="29.7265625" style="46" bestFit="1" customWidth="1"/>
    <col min="13307" max="13307" width="43.453125" style="46" bestFit="1" customWidth="1"/>
    <col min="13308" max="13308" width="11.26953125" style="46" customWidth="1"/>
    <col min="13309" max="13309" width="14.453125" style="46" customWidth="1"/>
    <col min="13310" max="13310" width="14.26953125" style="46" bestFit="1" customWidth="1"/>
    <col min="13311" max="13311" width="10" style="46" customWidth="1"/>
    <col min="13312" max="13312" width="8.81640625" style="46"/>
    <col min="13313" max="13313" width="12.81640625" style="46" customWidth="1"/>
    <col min="13314" max="13314" width="8.81640625" style="46"/>
    <col min="13315" max="13315" width="12.1796875" style="46" customWidth="1"/>
    <col min="13316" max="13561" width="8.81640625" style="46"/>
    <col min="13562" max="13562" width="29.7265625" style="46" bestFit="1" customWidth="1"/>
    <col min="13563" max="13563" width="43.453125" style="46" bestFit="1" customWidth="1"/>
    <col min="13564" max="13564" width="11.26953125" style="46" customWidth="1"/>
    <col min="13565" max="13565" width="14.453125" style="46" customWidth="1"/>
    <col min="13566" max="13566" width="14.26953125" style="46" bestFit="1" customWidth="1"/>
    <col min="13567" max="13567" width="10" style="46" customWidth="1"/>
    <col min="13568" max="13568" width="8.81640625" style="46"/>
    <col min="13569" max="13569" width="12.81640625" style="46" customWidth="1"/>
    <col min="13570" max="13570" width="8.81640625" style="46"/>
    <col min="13571" max="13571" width="12.1796875" style="46" customWidth="1"/>
    <col min="13572" max="13817" width="8.81640625" style="46"/>
    <col min="13818" max="13818" width="29.7265625" style="46" bestFit="1" customWidth="1"/>
    <col min="13819" max="13819" width="43.453125" style="46" bestFit="1" customWidth="1"/>
    <col min="13820" max="13820" width="11.26953125" style="46" customWidth="1"/>
    <col min="13821" max="13821" width="14.453125" style="46" customWidth="1"/>
    <col min="13822" max="13822" width="14.26953125" style="46" bestFit="1" customWidth="1"/>
    <col min="13823" max="13823" width="10" style="46" customWidth="1"/>
    <col min="13824" max="13824" width="8.81640625" style="46"/>
    <col min="13825" max="13825" width="12.81640625" style="46" customWidth="1"/>
    <col min="13826" max="13826" width="8.81640625" style="46"/>
    <col min="13827" max="13827" width="12.1796875" style="46" customWidth="1"/>
    <col min="13828" max="14073" width="8.81640625" style="46"/>
    <col min="14074" max="14074" width="29.7265625" style="46" bestFit="1" customWidth="1"/>
    <col min="14075" max="14075" width="43.453125" style="46" bestFit="1" customWidth="1"/>
    <col min="14076" max="14076" width="11.26953125" style="46" customWidth="1"/>
    <col min="14077" max="14077" width="14.453125" style="46" customWidth="1"/>
    <col min="14078" max="14078" width="14.26953125" style="46" bestFit="1" customWidth="1"/>
    <col min="14079" max="14079" width="10" style="46" customWidth="1"/>
    <col min="14080" max="14080" width="8.81640625" style="46"/>
    <col min="14081" max="14081" width="12.81640625" style="46" customWidth="1"/>
    <col min="14082" max="14082" width="8.81640625" style="46"/>
    <col min="14083" max="14083" width="12.1796875" style="46" customWidth="1"/>
    <col min="14084" max="14329" width="8.81640625" style="46"/>
    <col min="14330" max="14330" width="29.7265625" style="46" bestFit="1" customWidth="1"/>
    <col min="14331" max="14331" width="43.453125" style="46" bestFit="1" customWidth="1"/>
    <col min="14332" max="14332" width="11.26953125" style="46" customWidth="1"/>
    <col min="14333" max="14333" width="14.453125" style="46" customWidth="1"/>
    <col min="14334" max="14334" width="14.26953125" style="46" bestFit="1" customWidth="1"/>
    <col min="14335" max="14335" width="10" style="46" customWidth="1"/>
    <col min="14336" max="14336" width="8.81640625" style="46"/>
    <col min="14337" max="14337" width="12.81640625" style="46" customWidth="1"/>
    <col min="14338" max="14338" width="8.81640625" style="46"/>
    <col min="14339" max="14339" width="12.1796875" style="46" customWidth="1"/>
    <col min="14340" max="14585" width="8.81640625" style="46"/>
    <col min="14586" max="14586" width="29.7265625" style="46" bestFit="1" customWidth="1"/>
    <col min="14587" max="14587" width="43.453125" style="46" bestFit="1" customWidth="1"/>
    <col min="14588" max="14588" width="11.26953125" style="46" customWidth="1"/>
    <col min="14589" max="14589" width="14.453125" style="46" customWidth="1"/>
    <col min="14590" max="14590" width="14.26953125" style="46" bestFit="1" customWidth="1"/>
    <col min="14591" max="14591" width="10" style="46" customWidth="1"/>
    <col min="14592" max="14592" width="8.81640625" style="46"/>
    <col min="14593" max="14593" width="12.81640625" style="46" customWidth="1"/>
    <col min="14594" max="14594" width="8.81640625" style="46"/>
    <col min="14595" max="14595" width="12.1796875" style="46" customWidth="1"/>
    <col min="14596" max="14841" width="8.81640625" style="46"/>
    <col min="14842" max="14842" width="29.7265625" style="46" bestFit="1" customWidth="1"/>
    <col min="14843" max="14843" width="43.453125" style="46" bestFit="1" customWidth="1"/>
    <col min="14844" max="14844" width="11.26953125" style="46" customWidth="1"/>
    <col min="14845" max="14845" width="14.453125" style="46" customWidth="1"/>
    <col min="14846" max="14846" width="14.26953125" style="46" bestFit="1" customWidth="1"/>
    <col min="14847" max="14847" width="10" style="46" customWidth="1"/>
    <col min="14848" max="14848" width="8.81640625" style="46"/>
    <col min="14849" max="14849" width="12.81640625" style="46" customWidth="1"/>
    <col min="14850" max="14850" width="8.81640625" style="46"/>
    <col min="14851" max="14851" width="12.1796875" style="46" customWidth="1"/>
    <col min="14852" max="15097" width="8.81640625" style="46"/>
    <col min="15098" max="15098" width="29.7265625" style="46" bestFit="1" customWidth="1"/>
    <col min="15099" max="15099" width="43.453125" style="46" bestFit="1" customWidth="1"/>
    <col min="15100" max="15100" width="11.26953125" style="46" customWidth="1"/>
    <col min="15101" max="15101" width="14.453125" style="46" customWidth="1"/>
    <col min="15102" max="15102" width="14.26953125" style="46" bestFit="1" customWidth="1"/>
    <col min="15103" max="15103" width="10" style="46" customWidth="1"/>
    <col min="15104" max="15104" width="8.81640625" style="46"/>
    <col min="15105" max="15105" width="12.81640625" style="46" customWidth="1"/>
    <col min="15106" max="15106" width="8.81640625" style="46"/>
    <col min="15107" max="15107" width="12.1796875" style="46" customWidth="1"/>
    <col min="15108" max="15353" width="8.81640625" style="46"/>
    <col min="15354" max="15354" width="29.7265625" style="46" bestFit="1" customWidth="1"/>
    <col min="15355" max="15355" width="43.453125" style="46" bestFit="1" customWidth="1"/>
    <col min="15356" max="15356" width="11.26953125" style="46" customWidth="1"/>
    <col min="15357" max="15357" width="14.453125" style="46" customWidth="1"/>
    <col min="15358" max="15358" width="14.26953125" style="46" bestFit="1" customWidth="1"/>
    <col min="15359" max="15359" width="10" style="46" customWidth="1"/>
    <col min="15360" max="15360" width="8.81640625" style="46"/>
    <col min="15361" max="15361" width="12.81640625" style="46" customWidth="1"/>
    <col min="15362" max="15362" width="8.81640625" style="46"/>
    <col min="15363" max="15363" width="12.1796875" style="46" customWidth="1"/>
    <col min="15364" max="15609" width="8.81640625" style="46"/>
    <col min="15610" max="15610" width="29.7265625" style="46" bestFit="1" customWidth="1"/>
    <col min="15611" max="15611" width="43.453125" style="46" bestFit="1" customWidth="1"/>
    <col min="15612" max="15612" width="11.26953125" style="46" customWidth="1"/>
    <col min="15613" max="15613" width="14.453125" style="46" customWidth="1"/>
    <col min="15614" max="15614" width="14.26953125" style="46" bestFit="1" customWidth="1"/>
    <col min="15615" max="15615" width="10" style="46" customWidth="1"/>
    <col min="15616" max="15616" width="8.81640625" style="46"/>
    <col min="15617" max="15617" width="12.81640625" style="46" customWidth="1"/>
    <col min="15618" max="15618" width="8.81640625" style="46"/>
    <col min="15619" max="15619" width="12.1796875" style="46" customWidth="1"/>
    <col min="15620" max="15865" width="8.81640625" style="46"/>
    <col min="15866" max="15866" width="29.7265625" style="46" bestFit="1" customWidth="1"/>
    <col min="15867" max="15867" width="43.453125" style="46" bestFit="1" customWidth="1"/>
    <col min="15868" max="15868" width="11.26953125" style="46" customWidth="1"/>
    <col min="15869" max="15869" width="14.453125" style="46" customWidth="1"/>
    <col min="15870" max="15870" width="14.26953125" style="46" bestFit="1" customWidth="1"/>
    <col min="15871" max="15871" width="10" style="46" customWidth="1"/>
    <col min="15872" max="15872" width="8.81640625" style="46"/>
    <col min="15873" max="15873" width="12.81640625" style="46" customWidth="1"/>
    <col min="15874" max="15874" width="8.81640625" style="46"/>
    <col min="15875" max="15875" width="12.1796875" style="46" customWidth="1"/>
    <col min="15876" max="16121" width="8.81640625" style="46"/>
    <col min="16122" max="16122" width="29.7265625" style="46" bestFit="1" customWidth="1"/>
    <col min="16123" max="16123" width="43.453125" style="46" bestFit="1" customWidth="1"/>
    <col min="16124" max="16124" width="11.26953125" style="46" customWidth="1"/>
    <col min="16125" max="16125" width="14.453125" style="46" customWidth="1"/>
    <col min="16126" max="16126" width="14.26953125" style="46" bestFit="1" customWidth="1"/>
    <col min="16127" max="16127" width="10" style="46" customWidth="1"/>
    <col min="16128" max="16128" width="8.81640625" style="46"/>
    <col min="16129" max="16129" width="12.81640625" style="46" customWidth="1"/>
    <col min="16130" max="16130" width="8.81640625" style="46"/>
    <col min="16131" max="16131" width="12.1796875" style="46" customWidth="1"/>
    <col min="16132" max="16384" width="8.81640625" style="46"/>
  </cols>
  <sheetData>
    <row r="1" spans="1:10" ht="18" x14ac:dyDescent="0.25">
      <c r="A1" s="337" t="s">
        <v>125</v>
      </c>
      <c r="B1" s="338"/>
      <c r="C1" s="338"/>
      <c r="D1" s="338"/>
      <c r="E1" s="338"/>
      <c r="F1" s="338"/>
      <c r="G1" s="338"/>
      <c r="H1" s="338"/>
    </row>
    <row r="2" spans="1:10" ht="18" customHeight="1" x14ac:dyDescent="0.35">
      <c r="A2" s="339" t="s">
        <v>96</v>
      </c>
      <c r="B2" s="339"/>
      <c r="C2" s="339"/>
      <c r="D2" s="339"/>
      <c r="E2" s="339"/>
      <c r="F2" s="339"/>
      <c r="G2" s="339"/>
      <c r="H2" s="339"/>
    </row>
    <row r="3" spans="1:10" ht="17.5" x14ac:dyDescent="0.35">
      <c r="A3" s="339" t="s">
        <v>144</v>
      </c>
      <c r="B3" s="339"/>
      <c r="C3" s="339"/>
      <c r="D3" s="339"/>
      <c r="E3" s="339"/>
      <c r="F3" s="339"/>
      <c r="G3" s="339"/>
      <c r="H3" s="339"/>
    </row>
    <row r="4" spans="1:10" ht="17.5" x14ac:dyDescent="0.35">
      <c r="A4" s="343" t="s">
        <v>148</v>
      </c>
      <c r="B4" s="343"/>
      <c r="C4" s="343"/>
      <c r="D4" s="343"/>
      <c r="E4" s="343"/>
      <c r="F4" s="343"/>
      <c r="G4" s="343"/>
      <c r="H4" s="343"/>
    </row>
    <row r="5" spans="1:10" ht="17.5" x14ac:dyDescent="0.35">
      <c r="A5" s="344" t="s">
        <v>129</v>
      </c>
      <c r="B5" s="344"/>
      <c r="C5" s="344"/>
      <c r="D5" s="344"/>
      <c r="E5" s="344"/>
      <c r="F5" s="344"/>
      <c r="G5" s="344"/>
      <c r="H5" s="344"/>
    </row>
    <row r="6" spans="1:10" ht="15.5" x14ac:dyDescent="0.35">
      <c r="A6" s="47" t="s">
        <v>114</v>
      </c>
      <c r="C6" s="74"/>
      <c r="D6" s="74"/>
      <c r="E6" s="74"/>
      <c r="F6" s="74"/>
      <c r="G6" s="74"/>
      <c r="H6" s="74"/>
    </row>
    <row r="7" spans="1:10" s="61" customFormat="1" ht="26" x14ac:dyDescent="0.3">
      <c r="A7" s="70"/>
      <c r="B7" s="71" t="s">
        <v>137</v>
      </c>
      <c r="C7" s="72" t="s">
        <v>1</v>
      </c>
      <c r="D7" s="71" t="s">
        <v>120</v>
      </c>
      <c r="E7" s="71" t="s">
        <v>121</v>
      </c>
      <c r="F7" s="71" t="s">
        <v>124</v>
      </c>
      <c r="G7" s="71" t="s">
        <v>122</v>
      </c>
      <c r="H7" s="71" t="s">
        <v>123</v>
      </c>
      <c r="I7" s="73" t="s">
        <v>0</v>
      </c>
      <c r="J7" s="73" t="s">
        <v>99</v>
      </c>
    </row>
    <row r="8" spans="1:10" x14ac:dyDescent="0.25">
      <c r="A8" s="69">
        <v>1</v>
      </c>
      <c r="B8" s="54" t="s">
        <v>326</v>
      </c>
      <c r="C8" s="75" t="s">
        <v>327</v>
      </c>
      <c r="D8" s="76">
        <v>5</v>
      </c>
      <c r="E8" s="57">
        <v>13</v>
      </c>
      <c r="F8" s="1">
        <f>D8*E8</f>
        <v>65</v>
      </c>
      <c r="G8" s="60">
        <v>0.05</v>
      </c>
      <c r="H8" s="45">
        <f>F8*G8</f>
        <v>3.25</v>
      </c>
      <c r="I8" s="77">
        <v>106282.86</v>
      </c>
      <c r="J8" s="77">
        <v>143211.07</v>
      </c>
    </row>
    <row r="9" spans="1:10" x14ac:dyDescent="0.25">
      <c r="A9" s="69">
        <v>2</v>
      </c>
      <c r="B9" s="56"/>
      <c r="C9" s="75"/>
      <c r="D9" s="76"/>
      <c r="E9" s="57"/>
      <c r="F9" s="1">
        <f>D9*E9</f>
        <v>0</v>
      </c>
      <c r="G9" s="60"/>
      <c r="H9" s="45">
        <f>F9*G9</f>
        <v>0</v>
      </c>
      <c r="I9" s="77">
        <v>83535.86</v>
      </c>
      <c r="J9" s="77">
        <v>110943.31</v>
      </c>
    </row>
    <row r="10" spans="1:10" x14ac:dyDescent="0.25">
      <c r="A10" s="69">
        <v>3</v>
      </c>
      <c r="B10" s="54"/>
      <c r="C10" s="75"/>
      <c r="D10" s="76"/>
      <c r="E10" s="57"/>
      <c r="F10" s="1">
        <f t="shared" ref="F10:F33" si="0">D10*E10</f>
        <v>0</v>
      </c>
      <c r="G10" s="60"/>
      <c r="H10" s="45">
        <f t="shared" ref="H10:H33" si="1">F10*G10</f>
        <v>0</v>
      </c>
      <c r="I10" s="77">
        <v>87209.02</v>
      </c>
      <c r="J10" s="77">
        <v>119346.89</v>
      </c>
    </row>
    <row r="11" spans="1:10" x14ac:dyDescent="0.25">
      <c r="A11" s="69">
        <v>4</v>
      </c>
      <c r="B11" s="56"/>
      <c r="C11" s="75"/>
      <c r="D11" s="76"/>
      <c r="E11" s="58"/>
      <c r="F11" s="1">
        <f t="shared" si="0"/>
        <v>0</v>
      </c>
      <c r="G11" s="60"/>
      <c r="H11" s="45">
        <f t="shared" si="1"/>
        <v>0</v>
      </c>
      <c r="I11" s="77">
        <v>75033.03</v>
      </c>
      <c r="J11" s="77">
        <v>99261.759999999995</v>
      </c>
    </row>
    <row r="12" spans="1:10" x14ac:dyDescent="0.25">
      <c r="A12" s="69">
        <v>5</v>
      </c>
      <c r="B12" s="56"/>
      <c r="C12" s="75"/>
      <c r="D12" s="76"/>
      <c r="E12" s="58"/>
      <c r="F12" s="1">
        <f t="shared" si="0"/>
        <v>0</v>
      </c>
      <c r="G12" s="60"/>
      <c r="H12" s="45">
        <f t="shared" si="1"/>
        <v>0</v>
      </c>
      <c r="I12" s="77">
        <v>46357.56</v>
      </c>
      <c r="J12" s="77">
        <v>67995.38</v>
      </c>
    </row>
    <row r="13" spans="1:10" x14ac:dyDescent="0.25">
      <c r="A13" s="69">
        <v>6</v>
      </c>
      <c r="B13" s="56"/>
      <c r="C13" s="75"/>
      <c r="D13" s="76"/>
      <c r="E13" s="58"/>
      <c r="F13" s="1">
        <f t="shared" si="0"/>
        <v>0</v>
      </c>
      <c r="G13" s="60"/>
      <c r="H13" s="45">
        <f t="shared" si="1"/>
        <v>0</v>
      </c>
      <c r="I13" s="77">
        <v>39583.800000000003</v>
      </c>
      <c r="J13" s="77">
        <v>59145.07</v>
      </c>
    </row>
    <row r="14" spans="1:10" x14ac:dyDescent="0.25">
      <c r="A14" s="69">
        <v>7</v>
      </c>
      <c r="B14" s="56"/>
      <c r="C14" s="75"/>
      <c r="D14" s="76"/>
      <c r="E14" s="59"/>
      <c r="F14" s="1">
        <f t="shared" si="0"/>
        <v>0</v>
      </c>
      <c r="G14" s="60"/>
      <c r="H14" s="45">
        <f t="shared" si="1"/>
        <v>0</v>
      </c>
      <c r="I14" s="77">
        <v>36406.800000000003</v>
      </c>
      <c r="J14" s="77">
        <v>50860.56</v>
      </c>
    </row>
    <row r="15" spans="1:10" x14ac:dyDescent="0.25">
      <c r="A15" s="69">
        <v>8</v>
      </c>
      <c r="B15" s="56"/>
      <c r="C15" s="75"/>
      <c r="D15" s="76"/>
      <c r="E15" s="59"/>
      <c r="F15" s="1">
        <f t="shared" si="0"/>
        <v>0</v>
      </c>
      <c r="G15" s="60"/>
      <c r="H15" s="45">
        <f t="shared" si="1"/>
        <v>0</v>
      </c>
      <c r="I15" s="77">
        <v>84249.94</v>
      </c>
      <c r="J15" s="77">
        <v>119820.42</v>
      </c>
    </row>
    <row r="16" spans="1:10" x14ac:dyDescent="0.25">
      <c r="A16" s="69">
        <v>9</v>
      </c>
      <c r="B16" s="56"/>
      <c r="C16" s="78"/>
      <c r="D16" s="76"/>
      <c r="E16" s="59"/>
      <c r="F16" s="1">
        <f t="shared" si="0"/>
        <v>0</v>
      </c>
      <c r="G16" s="60"/>
      <c r="H16" s="45">
        <f t="shared" si="1"/>
        <v>0</v>
      </c>
      <c r="I16" s="77">
        <v>33009.96</v>
      </c>
      <c r="J16" s="77">
        <v>46597.96</v>
      </c>
    </row>
    <row r="17" spans="1:14" x14ac:dyDescent="0.25">
      <c r="A17" s="69">
        <v>10</v>
      </c>
      <c r="B17" s="56"/>
      <c r="C17" s="75"/>
      <c r="D17" s="76"/>
      <c r="E17" s="59"/>
      <c r="F17" s="1">
        <f t="shared" si="0"/>
        <v>0</v>
      </c>
      <c r="G17" s="60"/>
      <c r="H17" s="45">
        <f t="shared" si="1"/>
        <v>0</v>
      </c>
      <c r="I17" s="77">
        <v>48348.75</v>
      </c>
      <c r="J17" s="77">
        <v>69939.19</v>
      </c>
    </row>
    <row r="18" spans="1:14" x14ac:dyDescent="0.25">
      <c r="A18" s="69">
        <v>11</v>
      </c>
      <c r="B18" s="56"/>
      <c r="C18" s="75"/>
      <c r="D18" s="76"/>
      <c r="E18" s="59"/>
      <c r="F18" s="1">
        <f t="shared" si="0"/>
        <v>0</v>
      </c>
      <c r="G18" s="60"/>
      <c r="H18" s="45">
        <f t="shared" si="1"/>
        <v>0</v>
      </c>
      <c r="I18" s="77">
        <v>38205.96</v>
      </c>
      <c r="J18" s="77">
        <v>53059.22</v>
      </c>
      <c r="N18" s="79"/>
    </row>
    <row r="19" spans="1:14" x14ac:dyDescent="0.25">
      <c r="A19" s="69">
        <v>12</v>
      </c>
      <c r="B19" s="55"/>
      <c r="C19" s="75"/>
      <c r="D19" s="76"/>
      <c r="E19" s="59"/>
      <c r="F19" s="1">
        <f t="shared" si="0"/>
        <v>0</v>
      </c>
      <c r="G19" s="60"/>
      <c r="H19" s="45">
        <f t="shared" si="1"/>
        <v>0</v>
      </c>
      <c r="I19" s="77">
        <v>43649.4</v>
      </c>
      <c r="J19" s="77">
        <v>68827.81</v>
      </c>
    </row>
    <row r="20" spans="1:14" x14ac:dyDescent="0.25">
      <c r="A20" s="69">
        <v>13</v>
      </c>
      <c r="B20" s="55"/>
      <c r="C20" s="75"/>
      <c r="D20" s="76"/>
      <c r="E20" s="59"/>
      <c r="F20" s="1">
        <f t="shared" si="0"/>
        <v>0</v>
      </c>
      <c r="G20" s="60"/>
      <c r="H20" s="45">
        <f t="shared" si="1"/>
        <v>0</v>
      </c>
      <c r="I20" s="77">
        <v>41751.599999999999</v>
      </c>
      <c r="J20" s="77">
        <v>61527.32</v>
      </c>
    </row>
    <row r="21" spans="1:14" x14ac:dyDescent="0.25">
      <c r="A21" s="69">
        <v>14</v>
      </c>
      <c r="B21" s="55"/>
      <c r="C21" s="75"/>
      <c r="D21" s="76"/>
      <c r="E21" s="59"/>
      <c r="F21" s="1">
        <f t="shared" si="0"/>
        <v>0</v>
      </c>
      <c r="G21" s="60"/>
      <c r="H21" s="45">
        <f t="shared" si="1"/>
        <v>0</v>
      </c>
      <c r="I21" s="77">
        <v>41128.800000000003</v>
      </c>
      <c r="J21" s="77">
        <v>61415.3</v>
      </c>
    </row>
    <row r="22" spans="1:14" x14ac:dyDescent="0.25">
      <c r="A22" s="69">
        <v>15</v>
      </c>
      <c r="B22" s="56"/>
      <c r="C22" s="56"/>
      <c r="D22" s="76"/>
      <c r="E22" s="59"/>
      <c r="F22" s="1">
        <f t="shared" si="0"/>
        <v>0</v>
      </c>
      <c r="G22" s="60"/>
      <c r="H22" s="45">
        <f t="shared" si="1"/>
        <v>0</v>
      </c>
      <c r="I22" s="77">
        <v>30925.8</v>
      </c>
      <c r="J22" s="77">
        <v>52838.06</v>
      </c>
    </row>
    <row r="23" spans="1:14" x14ac:dyDescent="0.25">
      <c r="A23" s="69">
        <v>16</v>
      </c>
      <c r="B23" s="56"/>
      <c r="C23" s="76"/>
      <c r="D23" s="76"/>
      <c r="E23" s="59"/>
      <c r="F23" s="1">
        <f t="shared" si="0"/>
        <v>0</v>
      </c>
      <c r="G23" s="60"/>
      <c r="H23" s="45">
        <f t="shared" si="1"/>
        <v>0</v>
      </c>
      <c r="I23" s="77">
        <v>49575</v>
      </c>
      <c r="J23" s="77">
        <v>62660.06</v>
      </c>
    </row>
    <row r="24" spans="1:14" x14ac:dyDescent="0.25">
      <c r="A24" s="69">
        <v>17</v>
      </c>
      <c r="B24" s="56"/>
      <c r="C24" s="76"/>
      <c r="D24" s="76"/>
      <c r="E24" s="59"/>
      <c r="F24" s="1">
        <f t="shared" si="0"/>
        <v>0</v>
      </c>
      <c r="G24" s="60"/>
      <c r="H24" s="45">
        <f t="shared" si="1"/>
        <v>0</v>
      </c>
      <c r="I24" s="77"/>
      <c r="J24" s="77"/>
    </row>
    <row r="25" spans="1:14" x14ac:dyDescent="0.25">
      <c r="A25" s="69">
        <v>18</v>
      </c>
      <c r="B25" s="56"/>
      <c r="C25" s="76"/>
      <c r="D25" s="76"/>
      <c r="E25" s="59"/>
      <c r="F25" s="1">
        <f t="shared" si="0"/>
        <v>0</v>
      </c>
      <c r="G25" s="60"/>
      <c r="H25" s="45">
        <f t="shared" si="1"/>
        <v>0</v>
      </c>
      <c r="I25" s="77"/>
      <c r="J25" s="77"/>
    </row>
    <row r="26" spans="1:14" x14ac:dyDescent="0.25">
      <c r="A26" s="69">
        <v>19</v>
      </c>
      <c r="B26" s="56"/>
      <c r="C26" s="76"/>
      <c r="D26" s="76"/>
      <c r="E26" s="59"/>
      <c r="F26" s="1">
        <f t="shared" si="0"/>
        <v>0</v>
      </c>
      <c r="G26" s="60"/>
      <c r="H26" s="45">
        <f t="shared" si="1"/>
        <v>0</v>
      </c>
      <c r="I26" s="77"/>
      <c r="J26" s="77"/>
    </row>
    <row r="27" spans="1:14" x14ac:dyDescent="0.25">
      <c r="A27" s="69">
        <v>20</v>
      </c>
      <c r="B27" s="56"/>
      <c r="C27" s="76"/>
      <c r="D27" s="76"/>
      <c r="E27" s="59"/>
      <c r="F27" s="1">
        <f t="shared" si="0"/>
        <v>0</v>
      </c>
      <c r="G27" s="60"/>
      <c r="H27" s="45">
        <f t="shared" si="1"/>
        <v>0</v>
      </c>
      <c r="I27" s="77"/>
      <c r="J27" s="77"/>
    </row>
    <row r="28" spans="1:14" x14ac:dyDescent="0.25">
      <c r="A28" s="69">
        <v>21</v>
      </c>
      <c r="B28" s="56"/>
      <c r="C28" s="76"/>
      <c r="D28" s="76"/>
      <c r="E28" s="59"/>
      <c r="F28" s="1">
        <f t="shared" si="0"/>
        <v>0</v>
      </c>
      <c r="G28" s="60"/>
      <c r="H28" s="45">
        <f t="shared" si="1"/>
        <v>0</v>
      </c>
      <c r="I28" s="77"/>
      <c r="J28" s="77"/>
    </row>
    <row r="29" spans="1:14" x14ac:dyDescent="0.25">
      <c r="A29" s="69">
        <v>22</v>
      </c>
      <c r="B29" s="56"/>
      <c r="C29" s="76"/>
      <c r="D29" s="76"/>
      <c r="E29" s="59"/>
      <c r="F29" s="1">
        <f t="shared" si="0"/>
        <v>0</v>
      </c>
      <c r="G29" s="60"/>
      <c r="H29" s="45">
        <f t="shared" si="1"/>
        <v>0</v>
      </c>
      <c r="I29" s="77"/>
      <c r="J29" s="77"/>
    </row>
    <row r="30" spans="1:14" x14ac:dyDescent="0.25">
      <c r="A30" s="69">
        <v>23</v>
      </c>
      <c r="B30" s="56"/>
      <c r="C30" s="76"/>
      <c r="D30" s="76"/>
      <c r="E30" s="59"/>
      <c r="F30" s="1">
        <f t="shared" si="0"/>
        <v>0</v>
      </c>
      <c r="G30" s="60"/>
      <c r="H30" s="45">
        <f t="shared" si="1"/>
        <v>0</v>
      </c>
      <c r="I30" s="77"/>
      <c r="J30" s="77"/>
    </row>
    <row r="31" spans="1:14" x14ac:dyDescent="0.25">
      <c r="A31" s="69">
        <v>24</v>
      </c>
      <c r="B31" s="56"/>
      <c r="C31" s="76"/>
      <c r="D31" s="76"/>
      <c r="E31" s="59"/>
      <c r="F31" s="1">
        <f t="shared" si="0"/>
        <v>0</v>
      </c>
      <c r="G31" s="60"/>
      <c r="H31" s="45">
        <f t="shared" si="1"/>
        <v>0</v>
      </c>
      <c r="I31" s="77"/>
      <c r="J31" s="77"/>
    </row>
    <row r="32" spans="1:14" x14ac:dyDescent="0.25">
      <c r="A32" s="69">
        <v>25</v>
      </c>
      <c r="B32" s="56"/>
      <c r="C32" s="76"/>
      <c r="D32" s="76"/>
      <c r="E32" s="59"/>
      <c r="F32" s="1">
        <f t="shared" si="0"/>
        <v>0</v>
      </c>
      <c r="G32" s="60"/>
      <c r="H32" s="45">
        <f t="shared" si="1"/>
        <v>0</v>
      </c>
      <c r="I32" s="77"/>
      <c r="J32" s="77"/>
    </row>
    <row r="33" spans="1:10" x14ac:dyDescent="0.25">
      <c r="A33" s="69">
        <v>26</v>
      </c>
      <c r="B33" s="56"/>
      <c r="C33" s="76"/>
      <c r="D33" s="76"/>
      <c r="E33" s="59"/>
      <c r="F33" s="1">
        <f t="shared" si="0"/>
        <v>0</v>
      </c>
      <c r="G33" s="60"/>
      <c r="H33" s="45">
        <f t="shared" si="1"/>
        <v>0</v>
      </c>
      <c r="I33" s="77">
        <v>47518.2</v>
      </c>
      <c r="J33" s="77">
        <v>62763.82</v>
      </c>
    </row>
    <row r="34" spans="1:10" ht="15.5" x14ac:dyDescent="0.35">
      <c r="A34" s="340" t="s">
        <v>97</v>
      </c>
      <c r="B34" s="341"/>
      <c r="C34" s="342"/>
      <c r="D34" s="65">
        <f>SUM(D8:D33)</f>
        <v>5</v>
      </c>
      <c r="E34" s="66">
        <f>SUM(E8:E33)</f>
        <v>13</v>
      </c>
      <c r="F34" s="67">
        <f>SUM(F8:F33)</f>
        <v>65</v>
      </c>
      <c r="G34" s="68"/>
      <c r="H34" s="67">
        <f>SUM(H8:H33)</f>
        <v>3.25</v>
      </c>
      <c r="I34" s="80">
        <f>SUM(I8:I33)</f>
        <v>932772.34</v>
      </c>
      <c r="J34" s="80">
        <f>SUM(J8:J33)</f>
        <v>1310213.2000000004</v>
      </c>
    </row>
    <row r="35" spans="1:10" s="74" customFormat="1" ht="15.5" x14ac:dyDescent="0.35">
      <c r="A35" s="336"/>
      <c r="B35" s="336"/>
      <c r="C35" s="336"/>
      <c r="D35" s="82"/>
      <c r="E35" s="83"/>
      <c r="F35" s="84"/>
      <c r="G35" s="83"/>
      <c r="H35" s="84"/>
    </row>
    <row r="36" spans="1:10" s="74" customFormat="1" ht="15.5" x14ac:dyDescent="0.35">
      <c r="A36" s="336"/>
      <c r="B36" s="336"/>
      <c r="C36" s="336"/>
      <c r="D36" s="82"/>
      <c r="E36" s="83"/>
      <c r="F36" s="84"/>
      <c r="G36" s="83"/>
      <c r="H36" s="84"/>
    </row>
    <row r="37" spans="1:10" s="79" customFormat="1" ht="15.5" x14ac:dyDescent="0.35">
      <c r="A37" s="62" t="s">
        <v>118</v>
      </c>
    </row>
    <row r="38" spans="1:10" ht="15.5" x14ac:dyDescent="0.35">
      <c r="A38" s="63" t="s">
        <v>2</v>
      </c>
      <c r="C38" s="79"/>
      <c r="D38" s="79"/>
      <c r="E38" s="79"/>
      <c r="F38" s="81"/>
      <c r="G38" s="79"/>
      <c r="H38" s="79"/>
    </row>
    <row r="40" spans="1:10" ht="15.5" x14ac:dyDescent="0.35">
      <c r="A40" s="47" t="s">
        <v>115</v>
      </c>
      <c r="H40" s="64">
        <v>0</v>
      </c>
    </row>
    <row r="42" spans="1:10" ht="15.5" x14ac:dyDescent="0.35">
      <c r="A42" s="47" t="s">
        <v>116</v>
      </c>
      <c r="C42" s="48" t="s">
        <v>3</v>
      </c>
      <c r="D42" s="48" t="s">
        <v>4</v>
      </c>
      <c r="E42" s="48" t="s">
        <v>5</v>
      </c>
      <c r="F42" s="48" t="s">
        <v>119</v>
      </c>
      <c r="G42" s="49"/>
    </row>
    <row r="43" spans="1:10" ht="14" x14ac:dyDescent="0.3">
      <c r="A43" s="46" t="s">
        <v>102</v>
      </c>
      <c r="C43" s="3"/>
      <c r="D43" s="3"/>
      <c r="E43" s="3"/>
      <c r="F43" s="3"/>
      <c r="G43" s="49"/>
      <c r="H43" s="79"/>
    </row>
    <row r="44" spans="1:10" ht="14" x14ac:dyDescent="0.3">
      <c r="A44" s="46" t="s">
        <v>102</v>
      </c>
      <c r="C44" s="3"/>
      <c r="D44" s="3"/>
      <c r="E44" s="3"/>
      <c r="F44" s="3"/>
      <c r="G44" s="49"/>
    </row>
    <row r="45" spans="1:10" ht="14" x14ac:dyDescent="0.3">
      <c r="A45" s="46" t="s">
        <v>102</v>
      </c>
      <c r="C45" s="3"/>
      <c r="D45" s="3"/>
      <c r="E45" s="3"/>
      <c r="F45" s="3"/>
      <c r="G45" s="49"/>
    </row>
    <row r="46" spans="1:10" ht="14" x14ac:dyDescent="0.3">
      <c r="A46" s="46" t="s">
        <v>102</v>
      </c>
      <c r="C46" s="3"/>
      <c r="D46" s="3"/>
      <c r="E46" s="3"/>
      <c r="F46" s="3"/>
      <c r="G46" s="49"/>
    </row>
    <row r="47" spans="1:10" ht="14" x14ac:dyDescent="0.3">
      <c r="A47" s="50" t="s">
        <v>6</v>
      </c>
      <c r="C47" s="4">
        <f>SUM(C43:C46)</f>
        <v>0</v>
      </c>
      <c r="D47" s="4">
        <f>SUM(D43:D46)</f>
        <v>0</v>
      </c>
      <c r="E47" s="4">
        <f>SUM(E43:E46)</f>
        <v>0</v>
      </c>
      <c r="F47" s="4">
        <f>SUM(F43:F46)</f>
        <v>0</v>
      </c>
      <c r="H47" s="64">
        <f>SUM(C47:F47)</f>
        <v>0</v>
      </c>
    </row>
    <row r="49" spans="1:8" ht="15.5" x14ac:dyDescent="0.35">
      <c r="A49" s="47" t="s">
        <v>117</v>
      </c>
      <c r="H49" s="64">
        <v>800</v>
      </c>
    </row>
    <row r="52" spans="1:8" ht="14" x14ac:dyDescent="0.3">
      <c r="D52" s="4"/>
    </row>
  </sheetData>
  <mergeCells count="8">
    <mergeCell ref="A35:C35"/>
    <mergeCell ref="A36:C36"/>
    <mergeCell ref="A1:H1"/>
    <mergeCell ref="A2:H2"/>
    <mergeCell ref="A3:H3"/>
    <mergeCell ref="A4:H4"/>
    <mergeCell ref="A5:H5"/>
    <mergeCell ref="A34:C34"/>
  </mergeCells>
  <printOptions horizontalCentered="1" gridLines="1"/>
  <pageMargins left="0.5" right="0.5" top="0.71" bottom="0.64" header="0.5" footer="0.5"/>
  <pageSetup scale="83"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04"/>
  <sheetViews>
    <sheetView topLeftCell="A16" workbookViewId="0">
      <selection activeCell="F27" sqref="F27"/>
    </sheetView>
  </sheetViews>
  <sheetFormatPr defaultRowHeight="12.5" x14ac:dyDescent="0.25"/>
  <cols>
    <col min="1" max="1" width="44" style="2" customWidth="1"/>
    <col min="2" max="2" width="11.26953125" style="2" customWidth="1"/>
    <col min="3" max="3" width="13.1796875" style="2" customWidth="1"/>
    <col min="4" max="4" width="12.54296875" style="2" customWidth="1"/>
    <col min="5" max="5" width="14.81640625" style="2" customWidth="1"/>
    <col min="6" max="6" width="14" style="2" customWidth="1"/>
    <col min="7" max="7" width="11.1796875" style="2" customWidth="1"/>
    <col min="8" max="8" width="9.1796875" style="5" customWidth="1"/>
    <col min="9" max="9" width="11.26953125" style="2" bestFit="1" customWidth="1"/>
    <col min="10" max="256" width="8.81640625" style="2"/>
    <col min="257" max="257" width="44" style="2" customWidth="1"/>
    <col min="258" max="258" width="10.54296875" style="2" customWidth="1"/>
    <col min="259" max="259" width="11.81640625" style="2" customWidth="1"/>
    <col min="260" max="260" width="11.7265625" style="2" customWidth="1"/>
    <col min="261" max="261" width="13.7265625" style="2" customWidth="1"/>
    <col min="262" max="262" width="13.81640625" style="2" customWidth="1"/>
    <col min="263" max="264" width="9.1796875" style="2" customWidth="1"/>
    <col min="265" max="512" width="8.81640625" style="2"/>
    <col min="513" max="513" width="44" style="2" customWidth="1"/>
    <col min="514" max="514" width="10.54296875" style="2" customWidth="1"/>
    <col min="515" max="515" width="11.81640625" style="2" customWidth="1"/>
    <col min="516" max="516" width="11.7265625" style="2" customWidth="1"/>
    <col min="517" max="517" width="13.7265625" style="2" customWidth="1"/>
    <col min="518" max="518" width="13.81640625" style="2" customWidth="1"/>
    <col min="519" max="520" width="9.1796875" style="2" customWidth="1"/>
    <col min="521" max="768" width="8.81640625" style="2"/>
    <col min="769" max="769" width="44" style="2" customWidth="1"/>
    <col min="770" max="770" width="10.54296875" style="2" customWidth="1"/>
    <col min="771" max="771" width="11.81640625" style="2" customWidth="1"/>
    <col min="772" max="772" width="11.7265625" style="2" customWidth="1"/>
    <col min="773" max="773" width="13.7265625" style="2" customWidth="1"/>
    <col min="774" max="774" width="13.81640625" style="2" customWidth="1"/>
    <col min="775" max="776" width="9.1796875" style="2" customWidth="1"/>
    <col min="777" max="1024" width="8.81640625" style="2"/>
    <col min="1025" max="1025" width="44" style="2" customWidth="1"/>
    <col min="1026" max="1026" width="10.54296875" style="2" customWidth="1"/>
    <col min="1027" max="1027" width="11.81640625" style="2" customWidth="1"/>
    <col min="1028" max="1028" width="11.7265625" style="2" customWidth="1"/>
    <col min="1029" max="1029" width="13.7265625" style="2" customWidth="1"/>
    <col min="1030" max="1030" width="13.81640625" style="2" customWidth="1"/>
    <col min="1031" max="1032" width="9.1796875" style="2" customWidth="1"/>
    <col min="1033" max="1280" width="8.81640625" style="2"/>
    <col min="1281" max="1281" width="44" style="2" customWidth="1"/>
    <col min="1282" max="1282" width="10.54296875" style="2" customWidth="1"/>
    <col min="1283" max="1283" width="11.81640625" style="2" customWidth="1"/>
    <col min="1284" max="1284" width="11.7265625" style="2" customWidth="1"/>
    <col min="1285" max="1285" width="13.7265625" style="2" customWidth="1"/>
    <col min="1286" max="1286" width="13.81640625" style="2" customWidth="1"/>
    <col min="1287" max="1288" width="9.1796875" style="2" customWidth="1"/>
    <col min="1289" max="1536" width="8.81640625" style="2"/>
    <col min="1537" max="1537" width="44" style="2" customWidth="1"/>
    <col min="1538" max="1538" width="10.54296875" style="2" customWidth="1"/>
    <col min="1539" max="1539" width="11.81640625" style="2" customWidth="1"/>
    <col min="1540" max="1540" width="11.7265625" style="2" customWidth="1"/>
    <col min="1541" max="1541" width="13.7265625" style="2" customWidth="1"/>
    <col min="1542" max="1542" width="13.81640625" style="2" customWidth="1"/>
    <col min="1543" max="1544" width="9.1796875" style="2" customWidth="1"/>
    <col min="1545" max="1792" width="8.81640625" style="2"/>
    <col min="1793" max="1793" width="44" style="2" customWidth="1"/>
    <col min="1794" max="1794" width="10.54296875" style="2" customWidth="1"/>
    <col min="1795" max="1795" width="11.81640625" style="2" customWidth="1"/>
    <col min="1796" max="1796" width="11.7265625" style="2" customWidth="1"/>
    <col min="1797" max="1797" width="13.7265625" style="2" customWidth="1"/>
    <col min="1798" max="1798" width="13.81640625" style="2" customWidth="1"/>
    <col min="1799" max="1800" width="9.1796875" style="2" customWidth="1"/>
    <col min="1801" max="2048" width="8.81640625" style="2"/>
    <col min="2049" max="2049" width="44" style="2" customWidth="1"/>
    <col min="2050" max="2050" width="10.54296875" style="2" customWidth="1"/>
    <col min="2051" max="2051" width="11.81640625" style="2" customWidth="1"/>
    <col min="2052" max="2052" width="11.7265625" style="2" customWidth="1"/>
    <col min="2053" max="2053" width="13.7265625" style="2" customWidth="1"/>
    <col min="2054" max="2054" width="13.81640625" style="2" customWidth="1"/>
    <col min="2055" max="2056" width="9.1796875" style="2" customWidth="1"/>
    <col min="2057" max="2304" width="8.81640625" style="2"/>
    <col min="2305" max="2305" width="44" style="2" customWidth="1"/>
    <col min="2306" max="2306" width="10.54296875" style="2" customWidth="1"/>
    <col min="2307" max="2307" width="11.81640625" style="2" customWidth="1"/>
    <col min="2308" max="2308" width="11.7265625" style="2" customWidth="1"/>
    <col min="2309" max="2309" width="13.7265625" style="2" customWidth="1"/>
    <col min="2310" max="2310" width="13.81640625" style="2" customWidth="1"/>
    <col min="2311" max="2312" width="9.1796875" style="2" customWidth="1"/>
    <col min="2313" max="2560" width="8.81640625" style="2"/>
    <col min="2561" max="2561" width="44" style="2" customWidth="1"/>
    <col min="2562" max="2562" width="10.54296875" style="2" customWidth="1"/>
    <col min="2563" max="2563" width="11.81640625" style="2" customWidth="1"/>
    <col min="2564" max="2564" width="11.7265625" style="2" customWidth="1"/>
    <col min="2565" max="2565" width="13.7265625" style="2" customWidth="1"/>
    <col min="2566" max="2566" width="13.81640625" style="2" customWidth="1"/>
    <col min="2567" max="2568" width="9.1796875" style="2" customWidth="1"/>
    <col min="2569" max="2816" width="8.81640625" style="2"/>
    <col min="2817" max="2817" width="44" style="2" customWidth="1"/>
    <col min="2818" max="2818" width="10.54296875" style="2" customWidth="1"/>
    <col min="2819" max="2819" width="11.81640625" style="2" customWidth="1"/>
    <col min="2820" max="2820" width="11.7265625" style="2" customWidth="1"/>
    <col min="2821" max="2821" width="13.7265625" style="2" customWidth="1"/>
    <col min="2822" max="2822" width="13.81640625" style="2" customWidth="1"/>
    <col min="2823" max="2824" width="9.1796875" style="2" customWidth="1"/>
    <col min="2825" max="3072" width="8.81640625" style="2"/>
    <col min="3073" max="3073" width="44" style="2" customWidth="1"/>
    <col min="3074" max="3074" width="10.54296875" style="2" customWidth="1"/>
    <col min="3075" max="3075" width="11.81640625" style="2" customWidth="1"/>
    <col min="3076" max="3076" width="11.7265625" style="2" customWidth="1"/>
    <col min="3077" max="3077" width="13.7265625" style="2" customWidth="1"/>
    <col min="3078" max="3078" width="13.81640625" style="2" customWidth="1"/>
    <col min="3079" max="3080" width="9.1796875" style="2" customWidth="1"/>
    <col min="3081" max="3328" width="8.81640625" style="2"/>
    <col min="3329" max="3329" width="44" style="2" customWidth="1"/>
    <col min="3330" max="3330" width="10.54296875" style="2" customWidth="1"/>
    <col min="3331" max="3331" width="11.81640625" style="2" customWidth="1"/>
    <col min="3332" max="3332" width="11.7265625" style="2" customWidth="1"/>
    <col min="3333" max="3333" width="13.7265625" style="2" customWidth="1"/>
    <col min="3334" max="3334" width="13.81640625" style="2" customWidth="1"/>
    <col min="3335" max="3336" width="9.1796875" style="2" customWidth="1"/>
    <col min="3337" max="3584" width="8.81640625" style="2"/>
    <col min="3585" max="3585" width="44" style="2" customWidth="1"/>
    <col min="3586" max="3586" width="10.54296875" style="2" customWidth="1"/>
    <col min="3587" max="3587" width="11.81640625" style="2" customWidth="1"/>
    <col min="3588" max="3588" width="11.7265625" style="2" customWidth="1"/>
    <col min="3589" max="3589" width="13.7265625" style="2" customWidth="1"/>
    <col min="3590" max="3590" width="13.81640625" style="2" customWidth="1"/>
    <col min="3591" max="3592" width="9.1796875" style="2" customWidth="1"/>
    <col min="3593" max="3840" width="8.81640625" style="2"/>
    <col min="3841" max="3841" width="44" style="2" customWidth="1"/>
    <col min="3842" max="3842" width="10.54296875" style="2" customWidth="1"/>
    <col min="3843" max="3843" width="11.81640625" style="2" customWidth="1"/>
    <col min="3844" max="3844" width="11.7265625" style="2" customWidth="1"/>
    <col min="3845" max="3845" width="13.7265625" style="2" customWidth="1"/>
    <col min="3846" max="3846" width="13.81640625" style="2" customWidth="1"/>
    <col min="3847" max="3848" width="9.1796875" style="2" customWidth="1"/>
    <col min="3849" max="4096" width="8.81640625" style="2"/>
    <col min="4097" max="4097" width="44" style="2" customWidth="1"/>
    <col min="4098" max="4098" width="10.54296875" style="2" customWidth="1"/>
    <col min="4099" max="4099" width="11.81640625" style="2" customWidth="1"/>
    <col min="4100" max="4100" width="11.7265625" style="2" customWidth="1"/>
    <col min="4101" max="4101" width="13.7265625" style="2" customWidth="1"/>
    <col min="4102" max="4102" width="13.81640625" style="2" customWidth="1"/>
    <col min="4103" max="4104" width="9.1796875" style="2" customWidth="1"/>
    <col min="4105" max="4352" width="8.81640625" style="2"/>
    <col min="4353" max="4353" width="44" style="2" customWidth="1"/>
    <col min="4354" max="4354" width="10.54296875" style="2" customWidth="1"/>
    <col min="4355" max="4355" width="11.81640625" style="2" customWidth="1"/>
    <col min="4356" max="4356" width="11.7265625" style="2" customWidth="1"/>
    <col min="4357" max="4357" width="13.7265625" style="2" customWidth="1"/>
    <col min="4358" max="4358" width="13.81640625" style="2" customWidth="1"/>
    <col min="4359" max="4360" width="9.1796875" style="2" customWidth="1"/>
    <col min="4361" max="4608" width="8.81640625" style="2"/>
    <col min="4609" max="4609" width="44" style="2" customWidth="1"/>
    <col min="4610" max="4610" width="10.54296875" style="2" customWidth="1"/>
    <col min="4611" max="4611" width="11.81640625" style="2" customWidth="1"/>
    <col min="4612" max="4612" width="11.7265625" style="2" customWidth="1"/>
    <col min="4613" max="4613" width="13.7265625" style="2" customWidth="1"/>
    <col min="4614" max="4614" width="13.81640625" style="2" customWidth="1"/>
    <col min="4615" max="4616" width="9.1796875" style="2" customWidth="1"/>
    <col min="4617" max="4864" width="8.81640625" style="2"/>
    <col min="4865" max="4865" width="44" style="2" customWidth="1"/>
    <col min="4866" max="4866" width="10.54296875" style="2" customWidth="1"/>
    <col min="4867" max="4867" width="11.81640625" style="2" customWidth="1"/>
    <col min="4868" max="4868" width="11.7265625" style="2" customWidth="1"/>
    <col min="4869" max="4869" width="13.7265625" style="2" customWidth="1"/>
    <col min="4870" max="4870" width="13.81640625" style="2" customWidth="1"/>
    <col min="4871" max="4872" width="9.1796875" style="2" customWidth="1"/>
    <col min="4873" max="5120" width="8.81640625" style="2"/>
    <col min="5121" max="5121" width="44" style="2" customWidth="1"/>
    <col min="5122" max="5122" width="10.54296875" style="2" customWidth="1"/>
    <col min="5123" max="5123" width="11.81640625" style="2" customWidth="1"/>
    <col min="5124" max="5124" width="11.7265625" style="2" customWidth="1"/>
    <col min="5125" max="5125" width="13.7265625" style="2" customWidth="1"/>
    <col min="5126" max="5126" width="13.81640625" style="2" customWidth="1"/>
    <col min="5127" max="5128" width="9.1796875" style="2" customWidth="1"/>
    <col min="5129" max="5376" width="8.81640625" style="2"/>
    <col min="5377" max="5377" width="44" style="2" customWidth="1"/>
    <col min="5378" max="5378" width="10.54296875" style="2" customWidth="1"/>
    <col min="5379" max="5379" width="11.81640625" style="2" customWidth="1"/>
    <col min="5380" max="5380" width="11.7265625" style="2" customWidth="1"/>
    <col min="5381" max="5381" width="13.7265625" style="2" customWidth="1"/>
    <col min="5382" max="5382" width="13.81640625" style="2" customWidth="1"/>
    <col min="5383" max="5384" width="9.1796875" style="2" customWidth="1"/>
    <col min="5385" max="5632" width="8.81640625" style="2"/>
    <col min="5633" max="5633" width="44" style="2" customWidth="1"/>
    <col min="5634" max="5634" width="10.54296875" style="2" customWidth="1"/>
    <col min="5635" max="5635" width="11.81640625" style="2" customWidth="1"/>
    <col min="5636" max="5636" width="11.7265625" style="2" customWidth="1"/>
    <col min="5637" max="5637" width="13.7265625" style="2" customWidth="1"/>
    <col min="5638" max="5638" width="13.81640625" style="2" customWidth="1"/>
    <col min="5639" max="5640" width="9.1796875" style="2" customWidth="1"/>
    <col min="5641" max="5888" width="8.81640625" style="2"/>
    <col min="5889" max="5889" width="44" style="2" customWidth="1"/>
    <col min="5890" max="5890" width="10.54296875" style="2" customWidth="1"/>
    <col min="5891" max="5891" width="11.81640625" style="2" customWidth="1"/>
    <col min="5892" max="5892" width="11.7265625" style="2" customWidth="1"/>
    <col min="5893" max="5893" width="13.7265625" style="2" customWidth="1"/>
    <col min="5894" max="5894" width="13.81640625" style="2" customWidth="1"/>
    <col min="5895" max="5896" width="9.1796875" style="2" customWidth="1"/>
    <col min="5897" max="6144" width="8.81640625" style="2"/>
    <col min="6145" max="6145" width="44" style="2" customWidth="1"/>
    <col min="6146" max="6146" width="10.54296875" style="2" customWidth="1"/>
    <col min="6147" max="6147" width="11.81640625" style="2" customWidth="1"/>
    <col min="6148" max="6148" width="11.7265625" style="2" customWidth="1"/>
    <col min="6149" max="6149" width="13.7265625" style="2" customWidth="1"/>
    <col min="6150" max="6150" width="13.81640625" style="2" customWidth="1"/>
    <col min="6151" max="6152" width="9.1796875" style="2" customWidth="1"/>
    <col min="6153" max="6400" width="8.81640625" style="2"/>
    <col min="6401" max="6401" width="44" style="2" customWidth="1"/>
    <col min="6402" max="6402" width="10.54296875" style="2" customWidth="1"/>
    <col min="6403" max="6403" width="11.81640625" style="2" customWidth="1"/>
    <col min="6404" max="6404" width="11.7265625" style="2" customWidth="1"/>
    <col min="6405" max="6405" width="13.7265625" style="2" customWidth="1"/>
    <col min="6406" max="6406" width="13.81640625" style="2" customWidth="1"/>
    <col min="6407" max="6408" width="9.1796875" style="2" customWidth="1"/>
    <col min="6409" max="6656" width="8.81640625" style="2"/>
    <col min="6657" max="6657" width="44" style="2" customWidth="1"/>
    <col min="6658" max="6658" width="10.54296875" style="2" customWidth="1"/>
    <col min="6659" max="6659" width="11.81640625" style="2" customWidth="1"/>
    <col min="6660" max="6660" width="11.7265625" style="2" customWidth="1"/>
    <col min="6661" max="6661" width="13.7265625" style="2" customWidth="1"/>
    <col min="6662" max="6662" width="13.81640625" style="2" customWidth="1"/>
    <col min="6663" max="6664" width="9.1796875" style="2" customWidth="1"/>
    <col min="6665" max="6912" width="8.81640625" style="2"/>
    <col min="6913" max="6913" width="44" style="2" customWidth="1"/>
    <col min="6914" max="6914" width="10.54296875" style="2" customWidth="1"/>
    <col min="6915" max="6915" width="11.81640625" style="2" customWidth="1"/>
    <col min="6916" max="6916" width="11.7265625" style="2" customWidth="1"/>
    <col min="6917" max="6917" width="13.7265625" style="2" customWidth="1"/>
    <col min="6918" max="6918" width="13.81640625" style="2" customWidth="1"/>
    <col min="6919" max="6920" width="9.1796875" style="2" customWidth="1"/>
    <col min="6921" max="7168" width="8.81640625" style="2"/>
    <col min="7169" max="7169" width="44" style="2" customWidth="1"/>
    <col min="7170" max="7170" width="10.54296875" style="2" customWidth="1"/>
    <col min="7171" max="7171" width="11.81640625" style="2" customWidth="1"/>
    <col min="7172" max="7172" width="11.7265625" style="2" customWidth="1"/>
    <col min="7173" max="7173" width="13.7265625" style="2" customWidth="1"/>
    <col min="7174" max="7174" width="13.81640625" style="2" customWidth="1"/>
    <col min="7175" max="7176" width="9.1796875" style="2" customWidth="1"/>
    <col min="7177" max="7424" width="8.81640625" style="2"/>
    <col min="7425" max="7425" width="44" style="2" customWidth="1"/>
    <col min="7426" max="7426" width="10.54296875" style="2" customWidth="1"/>
    <col min="7427" max="7427" width="11.81640625" style="2" customWidth="1"/>
    <col min="7428" max="7428" width="11.7265625" style="2" customWidth="1"/>
    <col min="7429" max="7429" width="13.7265625" style="2" customWidth="1"/>
    <col min="7430" max="7430" width="13.81640625" style="2" customWidth="1"/>
    <col min="7431" max="7432" width="9.1796875" style="2" customWidth="1"/>
    <col min="7433" max="7680" width="8.81640625" style="2"/>
    <col min="7681" max="7681" width="44" style="2" customWidth="1"/>
    <col min="7682" max="7682" width="10.54296875" style="2" customWidth="1"/>
    <col min="7683" max="7683" width="11.81640625" style="2" customWidth="1"/>
    <col min="7684" max="7684" width="11.7265625" style="2" customWidth="1"/>
    <col min="7685" max="7685" width="13.7265625" style="2" customWidth="1"/>
    <col min="7686" max="7686" width="13.81640625" style="2" customWidth="1"/>
    <col min="7687" max="7688" width="9.1796875" style="2" customWidth="1"/>
    <col min="7689" max="7936" width="8.81640625" style="2"/>
    <col min="7937" max="7937" width="44" style="2" customWidth="1"/>
    <col min="7938" max="7938" width="10.54296875" style="2" customWidth="1"/>
    <col min="7939" max="7939" width="11.81640625" style="2" customWidth="1"/>
    <col min="7940" max="7940" width="11.7265625" style="2" customWidth="1"/>
    <col min="7941" max="7941" width="13.7265625" style="2" customWidth="1"/>
    <col min="7942" max="7942" width="13.81640625" style="2" customWidth="1"/>
    <col min="7943" max="7944" width="9.1796875" style="2" customWidth="1"/>
    <col min="7945" max="8192" width="8.81640625" style="2"/>
    <col min="8193" max="8193" width="44" style="2" customWidth="1"/>
    <col min="8194" max="8194" width="10.54296875" style="2" customWidth="1"/>
    <col min="8195" max="8195" width="11.81640625" style="2" customWidth="1"/>
    <col min="8196" max="8196" width="11.7265625" style="2" customWidth="1"/>
    <col min="8197" max="8197" width="13.7265625" style="2" customWidth="1"/>
    <col min="8198" max="8198" width="13.81640625" style="2" customWidth="1"/>
    <col min="8199" max="8200" width="9.1796875" style="2" customWidth="1"/>
    <col min="8201" max="8448" width="8.81640625" style="2"/>
    <col min="8449" max="8449" width="44" style="2" customWidth="1"/>
    <col min="8450" max="8450" width="10.54296875" style="2" customWidth="1"/>
    <col min="8451" max="8451" width="11.81640625" style="2" customWidth="1"/>
    <col min="8452" max="8452" width="11.7265625" style="2" customWidth="1"/>
    <col min="8453" max="8453" width="13.7265625" style="2" customWidth="1"/>
    <col min="8454" max="8454" width="13.81640625" style="2" customWidth="1"/>
    <col min="8455" max="8456" width="9.1796875" style="2" customWidth="1"/>
    <col min="8457" max="8704" width="8.81640625" style="2"/>
    <col min="8705" max="8705" width="44" style="2" customWidth="1"/>
    <col min="8706" max="8706" width="10.54296875" style="2" customWidth="1"/>
    <col min="8707" max="8707" width="11.81640625" style="2" customWidth="1"/>
    <col min="8708" max="8708" width="11.7265625" style="2" customWidth="1"/>
    <col min="8709" max="8709" width="13.7265625" style="2" customWidth="1"/>
    <col min="8710" max="8710" width="13.81640625" style="2" customWidth="1"/>
    <col min="8711" max="8712" width="9.1796875" style="2" customWidth="1"/>
    <col min="8713" max="8960" width="8.81640625" style="2"/>
    <col min="8961" max="8961" width="44" style="2" customWidth="1"/>
    <col min="8962" max="8962" width="10.54296875" style="2" customWidth="1"/>
    <col min="8963" max="8963" width="11.81640625" style="2" customWidth="1"/>
    <col min="8964" max="8964" width="11.7265625" style="2" customWidth="1"/>
    <col min="8965" max="8965" width="13.7265625" style="2" customWidth="1"/>
    <col min="8966" max="8966" width="13.81640625" style="2" customWidth="1"/>
    <col min="8967" max="8968" width="9.1796875" style="2" customWidth="1"/>
    <col min="8969" max="9216" width="8.81640625" style="2"/>
    <col min="9217" max="9217" width="44" style="2" customWidth="1"/>
    <col min="9218" max="9218" width="10.54296875" style="2" customWidth="1"/>
    <col min="9219" max="9219" width="11.81640625" style="2" customWidth="1"/>
    <col min="9220" max="9220" width="11.7265625" style="2" customWidth="1"/>
    <col min="9221" max="9221" width="13.7265625" style="2" customWidth="1"/>
    <col min="9222" max="9222" width="13.81640625" style="2" customWidth="1"/>
    <col min="9223" max="9224" width="9.1796875" style="2" customWidth="1"/>
    <col min="9225" max="9472" width="8.81640625" style="2"/>
    <col min="9473" max="9473" width="44" style="2" customWidth="1"/>
    <col min="9474" max="9474" width="10.54296875" style="2" customWidth="1"/>
    <col min="9475" max="9475" width="11.81640625" style="2" customWidth="1"/>
    <col min="9476" max="9476" width="11.7265625" style="2" customWidth="1"/>
    <col min="9477" max="9477" width="13.7265625" style="2" customWidth="1"/>
    <col min="9478" max="9478" width="13.81640625" style="2" customWidth="1"/>
    <col min="9479" max="9480" width="9.1796875" style="2" customWidth="1"/>
    <col min="9481" max="9728" width="8.81640625" style="2"/>
    <col min="9729" max="9729" width="44" style="2" customWidth="1"/>
    <col min="9730" max="9730" width="10.54296875" style="2" customWidth="1"/>
    <col min="9731" max="9731" width="11.81640625" style="2" customWidth="1"/>
    <col min="9732" max="9732" width="11.7265625" style="2" customWidth="1"/>
    <col min="9733" max="9733" width="13.7265625" style="2" customWidth="1"/>
    <col min="9734" max="9734" width="13.81640625" style="2" customWidth="1"/>
    <col min="9735" max="9736" width="9.1796875" style="2" customWidth="1"/>
    <col min="9737" max="9984" width="8.81640625" style="2"/>
    <col min="9985" max="9985" width="44" style="2" customWidth="1"/>
    <col min="9986" max="9986" width="10.54296875" style="2" customWidth="1"/>
    <col min="9987" max="9987" width="11.81640625" style="2" customWidth="1"/>
    <col min="9988" max="9988" width="11.7265625" style="2" customWidth="1"/>
    <col min="9989" max="9989" width="13.7265625" style="2" customWidth="1"/>
    <col min="9990" max="9990" width="13.81640625" style="2" customWidth="1"/>
    <col min="9991" max="9992" width="9.1796875" style="2" customWidth="1"/>
    <col min="9993" max="10240" width="8.81640625" style="2"/>
    <col min="10241" max="10241" width="44" style="2" customWidth="1"/>
    <col min="10242" max="10242" width="10.54296875" style="2" customWidth="1"/>
    <col min="10243" max="10243" width="11.81640625" style="2" customWidth="1"/>
    <col min="10244" max="10244" width="11.7265625" style="2" customWidth="1"/>
    <col min="10245" max="10245" width="13.7265625" style="2" customWidth="1"/>
    <col min="10246" max="10246" width="13.81640625" style="2" customWidth="1"/>
    <col min="10247" max="10248" width="9.1796875" style="2" customWidth="1"/>
    <col min="10249" max="10496" width="8.81640625" style="2"/>
    <col min="10497" max="10497" width="44" style="2" customWidth="1"/>
    <col min="10498" max="10498" width="10.54296875" style="2" customWidth="1"/>
    <col min="10499" max="10499" width="11.81640625" style="2" customWidth="1"/>
    <col min="10500" max="10500" width="11.7265625" style="2" customWidth="1"/>
    <col min="10501" max="10501" width="13.7265625" style="2" customWidth="1"/>
    <col min="10502" max="10502" width="13.81640625" style="2" customWidth="1"/>
    <col min="10503" max="10504" width="9.1796875" style="2" customWidth="1"/>
    <col min="10505" max="10752" width="8.81640625" style="2"/>
    <col min="10753" max="10753" width="44" style="2" customWidth="1"/>
    <col min="10754" max="10754" width="10.54296875" style="2" customWidth="1"/>
    <col min="10755" max="10755" width="11.81640625" style="2" customWidth="1"/>
    <col min="10756" max="10756" width="11.7265625" style="2" customWidth="1"/>
    <col min="10757" max="10757" width="13.7265625" style="2" customWidth="1"/>
    <col min="10758" max="10758" width="13.81640625" style="2" customWidth="1"/>
    <col min="10759" max="10760" width="9.1796875" style="2" customWidth="1"/>
    <col min="10761" max="11008" width="8.81640625" style="2"/>
    <col min="11009" max="11009" width="44" style="2" customWidth="1"/>
    <col min="11010" max="11010" width="10.54296875" style="2" customWidth="1"/>
    <col min="11011" max="11011" width="11.81640625" style="2" customWidth="1"/>
    <col min="11012" max="11012" width="11.7265625" style="2" customWidth="1"/>
    <col min="11013" max="11013" width="13.7265625" style="2" customWidth="1"/>
    <col min="11014" max="11014" width="13.81640625" style="2" customWidth="1"/>
    <col min="11015" max="11016" width="9.1796875" style="2" customWidth="1"/>
    <col min="11017" max="11264" width="8.81640625" style="2"/>
    <col min="11265" max="11265" width="44" style="2" customWidth="1"/>
    <col min="11266" max="11266" width="10.54296875" style="2" customWidth="1"/>
    <col min="11267" max="11267" width="11.81640625" style="2" customWidth="1"/>
    <col min="11268" max="11268" width="11.7265625" style="2" customWidth="1"/>
    <col min="11269" max="11269" width="13.7265625" style="2" customWidth="1"/>
    <col min="11270" max="11270" width="13.81640625" style="2" customWidth="1"/>
    <col min="11271" max="11272" width="9.1796875" style="2" customWidth="1"/>
    <col min="11273" max="11520" width="8.81640625" style="2"/>
    <col min="11521" max="11521" width="44" style="2" customWidth="1"/>
    <col min="11522" max="11522" width="10.54296875" style="2" customWidth="1"/>
    <col min="11523" max="11523" width="11.81640625" style="2" customWidth="1"/>
    <col min="11524" max="11524" width="11.7265625" style="2" customWidth="1"/>
    <col min="11525" max="11525" width="13.7265625" style="2" customWidth="1"/>
    <col min="11526" max="11526" width="13.81640625" style="2" customWidth="1"/>
    <col min="11527" max="11528" width="9.1796875" style="2" customWidth="1"/>
    <col min="11529" max="11776" width="8.81640625" style="2"/>
    <col min="11777" max="11777" width="44" style="2" customWidth="1"/>
    <col min="11778" max="11778" width="10.54296875" style="2" customWidth="1"/>
    <col min="11779" max="11779" width="11.81640625" style="2" customWidth="1"/>
    <col min="11780" max="11780" width="11.7265625" style="2" customWidth="1"/>
    <col min="11781" max="11781" width="13.7265625" style="2" customWidth="1"/>
    <col min="11782" max="11782" width="13.81640625" style="2" customWidth="1"/>
    <col min="11783" max="11784" width="9.1796875" style="2" customWidth="1"/>
    <col min="11785" max="12032" width="8.81640625" style="2"/>
    <col min="12033" max="12033" width="44" style="2" customWidth="1"/>
    <col min="12034" max="12034" width="10.54296875" style="2" customWidth="1"/>
    <col min="12035" max="12035" width="11.81640625" style="2" customWidth="1"/>
    <col min="12036" max="12036" width="11.7265625" style="2" customWidth="1"/>
    <col min="12037" max="12037" width="13.7265625" style="2" customWidth="1"/>
    <col min="12038" max="12038" width="13.81640625" style="2" customWidth="1"/>
    <col min="12039" max="12040" width="9.1796875" style="2" customWidth="1"/>
    <col min="12041" max="12288" width="8.81640625" style="2"/>
    <col min="12289" max="12289" width="44" style="2" customWidth="1"/>
    <col min="12290" max="12290" width="10.54296875" style="2" customWidth="1"/>
    <col min="12291" max="12291" width="11.81640625" style="2" customWidth="1"/>
    <col min="12292" max="12292" width="11.7265625" style="2" customWidth="1"/>
    <col min="12293" max="12293" width="13.7265625" style="2" customWidth="1"/>
    <col min="12294" max="12294" width="13.81640625" style="2" customWidth="1"/>
    <col min="12295" max="12296" width="9.1796875" style="2" customWidth="1"/>
    <col min="12297" max="12544" width="8.81640625" style="2"/>
    <col min="12545" max="12545" width="44" style="2" customWidth="1"/>
    <col min="12546" max="12546" width="10.54296875" style="2" customWidth="1"/>
    <col min="12547" max="12547" width="11.81640625" style="2" customWidth="1"/>
    <col min="12548" max="12548" width="11.7265625" style="2" customWidth="1"/>
    <col min="12549" max="12549" width="13.7265625" style="2" customWidth="1"/>
    <col min="12550" max="12550" width="13.81640625" style="2" customWidth="1"/>
    <col min="12551" max="12552" width="9.1796875" style="2" customWidth="1"/>
    <col min="12553" max="12800" width="8.81640625" style="2"/>
    <col min="12801" max="12801" width="44" style="2" customWidth="1"/>
    <col min="12802" max="12802" width="10.54296875" style="2" customWidth="1"/>
    <col min="12803" max="12803" width="11.81640625" style="2" customWidth="1"/>
    <col min="12804" max="12804" width="11.7265625" style="2" customWidth="1"/>
    <col min="12805" max="12805" width="13.7265625" style="2" customWidth="1"/>
    <col min="12806" max="12806" width="13.81640625" style="2" customWidth="1"/>
    <col min="12807" max="12808" width="9.1796875" style="2" customWidth="1"/>
    <col min="12809" max="13056" width="8.81640625" style="2"/>
    <col min="13057" max="13057" width="44" style="2" customWidth="1"/>
    <col min="13058" max="13058" width="10.54296875" style="2" customWidth="1"/>
    <col min="13059" max="13059" width="11.81640625" style="2" customWidth="1"/>
    <col min="13060" max="13060" width="11.7265625" style="2" customWidth="1"/>
    <col min="13061" max="13061" width="13.7265625" style="2" customWidth="1"/>
    <col min="13062" max="13062" width="13.81640625" style="2" customWidth="1"/>
    <col min="13063" max="13064" width="9.1796875" style="2" customWidth="1"/>
    <col min="13065" max="13312" width="8.81640625" style="2"/>
    <col min="13313" max="13313" width="44" style="2" customWidth="1"/>
    <col min="13314" max="13314" width="10.54296875" style="2" customWidth="1"/>
    <col min="13315" max="13315" width="11.81640625" style="2" customWidth="1"/>
    <col min="13316" max="13316" width="11.7265625" style="2" customWidth="1"/>
    <col min="13317" max="13317" width="13.7265625" style="2" customWidth="1"/>
    <col min="13318" max="13318" width="13.81640625" style="2" customWidth="1"/>
    <col min="13319" max="13320" width="9.1796875" style="2" customWidth="1"/>
    <col min="13321" max="13568" width="8.81640625" style="2"/>
    <col min="13569" max="13569" width="44" style="2" customWidth="1"/>
    <col min="13570" max="13570" width="10.54296875" style="2" customWidth="1"/>
    <col min="13571" max="13571" width="11.81640625" style="2" customWidth="1"/>
    <col min="13572" max="13572" width="11.7265625" style="2" customWidth="1"/>
    <col min="13573" max="13573" width="13.7265625" style="2" customWidth="1"/>
    <col min="13574" max="13574" width="13.81640625" style="2" customWidth="1"/>
    <col min="13575" max="13576" width="9.1796875" style="2" customWidth="1"/>
    <col min="13577" max="13824" width="8.81640625" style="2"/>
    <col min="13825" max="13825" width="44" style="2" customWidth="1"/>
    <col min="13826" max="13826" width="10.54296875" style="2" customWidth="1"/>
    <col min="13827" max="13827" width="11.81640625" style="2" customWidth="1"/>
    <col min="13828" max="13828" width="11.7265625" style="2" customWidth="1"/>
    <col min="13829" max="13829" width="13.7265625" style="2" customWidth="1"/>
    <col min="13830" max="13830" width="13.81640625" style="2" customWidth="1"/>
    <col min="13831" max="13832" width="9.1796875" style="2" customWidth="1"/>
    <col min="13833" max="14080" width="8.81640625" style="2"/>
    <col min="14081" max="14081" width="44" style="2" customWidth="1"/>
    <col min="14082" max="14082" width="10.54296875" style="2" customWidth="1"/>
    <col min="14083" max="14083" width="11.81640625" style="2" customWidth="1"/>
    <col min="14084" max="14084" width="11.7265625" style="2" customWidth="1"/>
    <col min="14085" max="14085" width="13.7265625" style="2" customWidth="1"/>
    <col min="14086" max="14086" width="13.81640625" style="2" customWidth="1"/>
    <col min="14087" max="14088" width="9.1796875" style="2" customWidth="1"/>
    <col min="14089" max="14336" width="8.81640625" style="2"/>
    <col min="14337" max="14337" width="44" style="2" customWidth="1"/>
    <col min="14338" max="14338" width="10.54296875" style="2" customWidth="1"/>
    <col min="14339" max="14339" width="11.81640625" style="2" customWidth="1"/>
    <col min="14340" max="14340" width="11.7265625" style="2" customWidth="1"/>
    <col min="14341" max="14341" width="13.7265625" style="2" customWidth="1"/>
    <col min="14342" max="14342" width="13.81640625" style="2" customWidth="1"/>
    <col min="14343" max="14344" width="9.1796875" style="2" customWidth="1"/>
    <col min="14345" max="14592" width="8.81640625" style="2"/>
    <col min="14593" max="14593" width="44" style="2" customWidth="1"/>
    <col min="14594" max="14594" width="10.54296875" style="2" customWidth="1"/>
    <col min="14595" max="14595" width="11.81640625" style="2" customWidth="1"/>
    <col min="14596" max="14596" width="11.7265625" style="2" customWidth="1"/>
    <col min="14597" max="14597" width="13.7265625" style="2" customWidth="1"/>
    <col min="14598" max="14598" width="13.81640625" style="2" customWidth="1"/>
    <col min="14599" max="14600" width="9.1796875" style="2" customWidth="1"/>
    <col min="14601" max="14848" width="8.81640625" style="2"/>
    <col min="14849" max="14849" width="44" style="2" customWidth="1"/>
    <col min="14850" max="14850" width="10.54296875" style="2" customWidth="1"/>
    <col min="14851" max="14851" width="11.81640625" style="2" customWidth="1"/>
    <col min="14852" max="14852" width="11.7265625" style="2" customWidth="1"/>
    <col min="14853" max="14853" width="13.7265625" style="2" customWidth="1"/>
    <col min="14854" max="14854" width="13.81640625" style="2" customWidth="1"/>
    <col min="14855" max="14856" width="9.1796875" style="2" customWidth="1"/>
    <col min="14857" max="15104" width="8.81640625" style="2"/>
    <col min="15105" max="15105" width="44" style="2" customWidth="1"/>
    <col min="15106" max="15106" width="10.54296875" style="2" customWidth="1"/>
    <col min="15107" max="15107" width="11.81640625" style="2" customWidth="1"/>
    <col min="15108" max="15108" width="11.7265625" style="2" customWidth="1"/>
    <col min="15109" max="15109" width="13.7265625" style="2" customWidth="1"/>
    <col min="15110" max="15110" width="13.81640625" style="2" customWidth="1"/>
    <col min="15111" max="15112" width="9.1796875" style="2" customWidth="1"/>
    <col min="15113" max="15360" width="8.81640625" style="2"/>
    <col min="15361" max="15361" width="44" style="2" customWidth="1"/>
    <col min="15362" max="15362" width="10.54296875" style="2" customWidth="1"/>
    <col min="15363" max="15363" width="11.81640625" style="2" customWidth="1"/>
    <col min="15364" max="15364" width="11.7265625" style="2" customWidth="1"/>
    <col min="15365" max="15365" width="13.7265625" style="2" customWidth="1"/>
    <col min="15366" max="15366" width="13.81640625" style="2" customWidth="1"/>
    <col min="15367" max="15368" width="9.1796875" style="2" customWidth="1"/>
    <col min="15369" max="15616" width="8.81640625" style="2"/>
    <col min="15617" max="15617" width="44" style="2" customWidth="1"/>
    <col min="15618" max="15618" width="10.54296875" style="2" customWidth="1"/>
    <col min="15619" max="15619" width="11.81640625" style="2" customWidth="1"/>
    <col min="15620" max="15620" width="11.7265625" style="2" customWidth="1"/>
    <col min="15621" max="15621" width="13.7265625" style="2" customWidth="1"/>
    <col min="15622" max="15622" width="13.81640625" style="2" customWidth="1"/>
    <col min="15623" max="15624" width="9.1796875" style="2" customWidth="1"/>
    <col min="15625" max="15872" width="8.81640625" style="2"/>
    <col min="15873" max="15873" width="44" style="2" customWidth="1"/>
    <col min="15874" max="15874" width="10.54296875" style="2" customWidth="1"/>
    <col min="15875" max="15875" width="11.81640625" style="2" customWidth="1"/>
    <col min="15876" max="15876" width="11.7265625" style="2" customWidth="1"/>
    <col min="15877" max="15877" width="13.7265625" style="2" customWidth="1"/>
    <col min="15878" max="15878" width="13.81640625" style="2" customWidth="1"/>
    <col min="15879" max="15880" width="9.1796875" style="2" customWidth="1"/>
    <col min="15881" max="16128" width="8.81640625" style="2"/>
    <col min="16129" max="16129" width="44" style="2" customWidth="1"/>
    <col min="16130" max="16130" width="10.54296875" style="2" customWidth="1"/>
    <col min="16131" max="16131" width="11.81640625" style="2" customWidth="1"/>
    <col min="16132" max="16132" width="11.7265625" style="2" customWidth="1"/>
    <col min="16133" max="16133" width="13.7265625" style="2" customWidth="1"/>
    <col min="16134" max="16134" width="13.81640625" style="2" customWidth="1"/>
    <col min="16135" max="16136" width="9.1796875" style="2" customWidth="1"/>
    <col min="16137" max="16384" width="8.81640625" style="2"/>
  </cols>
  <sheetData>
    <row r="1" spans="1:10" ht="13" x14ac:dyDescent="0.3">
      <c r="A1" s="359" t="s">
        <v>76</v>
      </c>
      <c r="B1" s="359"/>
      <c r="C1" s="359"/>
      <c r="D1" s="359"/>
      <c r="E1" s="359"/>
      <c r="F1" s="359"/>
      <c r="G1" s="359"/>
      <c r="H1" s="2"/>
    </row>
    <row r="2" spans="1:10" ht="13" x14ac:dyDescent="0.3">
      <c r="A2" s="365" t="s">
        <v>95</v>
      </c>
      <c r="B2" s="365"/>
      <c r="C2" s="365"/>
      <c r="D2" s="365"/>
      <c r="E2" s="365"/>
      <c r="F2" s="365"/>
      <c r="G2" s="365"/>
      <c r="H2" s="2"/>
    </row>
    <row r="3" spans="1:10" x14ac:dyDescent="0.25">
      <c r="A3" s="360" t="s">
        <v>8</v>
      </c>
      <c r="B3" s="360"/>
      <c r="C3" s="360"/>
      <c r="D3" s="360"/>
      <c r="E3" s="360"/>
      <c r="F3" s="360"/>
      <c r="G3" s="360"/>
      <c r="H3" s="2"/>
    </row>
    <row r="4" spans="1:10" ht="13" x14ac:dyDescent="0.3">
      <c r="A4" s="89"/>
      <c r="B4" s="89"/>
      <c r="C4" s="89"/>
      <c r="D4" s="89"/>
      <c r="E4" s="89"/>
      <c r="F4" s="89"/>
    </row>
    <row r="5" spans="1:10" ht="13" x14ac:dyDescent="0.3">
      <c r="A5" s="2" t="s">
        <v>9</v>
      </c>
      <c r="E5" s="7" t="s">
        <v>10</v>
      </c>
      <c r="F5" s="8"/>
    </row>
    <row r="6" spans="1:10" x14ac:dyDescent="0.25">
      <c r="A6" s="2" t="s">
        <v>100</v>
      </c>
      <c r="E6" s="2" t="s">
        <v>11</v>
      </c>
    </row>
    <row r="7" spans="1:10" ht="13" x14ac:dyDescent="0.3">
      <c r="A7" s="2" t="s">
        <v>107</v>
      </c>
      <c r="C7" s="361" t="s">
        <v>101</v>
      </c>
      <c r="D7" s="362"/>
      <c r="E7" s="362"/>
      <c r="F7" s="362"/>
      <c r="I7" s="9"/>
      <c r="J7" s="9"/>
    </row>
    <row r="8" spans="1:10" ht="13" x14ac:dyDescent="0.3">
      <c r="A8" s="2" t="s">
        <v>106</v>
      </c>
      <c r="D8" s="10" t="s">
        <v>13</v>
      </c>
      <c r="E8" s="9"/>
      <c r="F8" s="9"/>
      <c r="H8" s="11"/>
      <c r="I8" s="10"/>
      <c r="J8" s="9"/>
    </row>
    <row r="9" spans="1:10" x14ac:dyDescent="0.25">
      <c r="C9" s="44"/>
      <c r="D9" s="363" t="s">
        <v>14</v>
      </c>
      <c r="E9" s="364"/>
      <c r="F9" s="364"/>
    </row>
    <row r="10" spans="1:10" x14ac:dyDescent="0.25">
      <c r="C10" s="37"/>
      <c r="D10" s="85" t="s">
        <v>322</v>
      </c>
      <c r="E10" s="12"/>
      <c r="F10" s="12"/>
    </row>
    <row r="11" spans="1:10" x14ac:dyDescent="0.25">
      <c r="A11" s="13" t="s">
        <v>15</v>
      </c>
      <c r="B11" s="9" t="s">
        <v>16</v>
      </c>
      <c r="D11" s="85" t="s">
        <v>323</v>
      </c>
      <c r="E11" s="12"/>
      <c r="F11" s="12"/>
    </row>
    <row r="12" spans="1:10" x14ac:dyDescent="0.25">
      <c r="A12" s="13" t="s">
        <v>17</v>
      </c>
      <c r="B12" s="9" t="s">
        <v>18</v>
      </c>
      <c r="D12" s="85" t="s">
        <v>324</v>
      </c>
      <c r="E12" s="12"/>
      <c r="F12" s="12"/>
    </row>
    <row r="13" spans="1:10" ht="13" x14ac:dyDescent="0.3">
      <c r="A13" s="14" t="s">
        <v>19</v>
      </c>
      <c r="B13" s="15" t="s">
        <v>325</v>
      </c>
      <c r="D13" s="16"/>
      <c r="E13" s="16"/>
      <c r="F13" s="16"/>
    </row>
    <row r="14" spans="1:10" ht="13" x14ac:dyDescent="0.3">
      <c r="A14" s="14" t="s">
        <v>20</v>
      </c>
      <c r="B14" s="17" t="s">
        <v>146</v>
      </c>
      <c r="D14" s="9"/>
      <c r="E14" s="10"/>
      <c r="F14" s="9"/>
    </row>
    <row r="15" spans="1:10" ht="13" x14ac:dyDescent="0.3">
      <c r="A15" s="14" t="s">
        <v>77</v>
      </c>
      <c r="B15" s="17" t="s">
        <v>149</v>
      </c>
      <c r="D15" s="18" t="s">
        <v>22</v>
      </c>
      <c r="E15" s="52"/>
      <c r="F15" s="12"/>
    </row>
    <row r="16" spans="1:10" ht="13" thickBot="1" x14ac:dyDescent="0.3"/>
    <row r="17" spans="1:9" ht="15" customHeight="1" thickTop="1" x14ac:dyDescent="0.25">
      <c r="A17" s="345" t="s">
        <v>78</v>
      </c>
      <c r="B17" s="346"/>
      <c r="C17" s="351" t="s">
        <v>79</v>
      </c>
      <c r="D17" s="351" t="s">
        <v>131</v>
      </c>
      <c r="E17" s="351" t="s">
        <v>25</v>
      </c>
      <c r="F17" s="354" t="s">
        <v>26</v>
      </c>
    </row>
    <row r="18" spans="1:9" ht="14.25" customHeight="1" x14ac:dyDescent="0.25">
      <c r="A18" s="347"/>
      <c r="B18" s="348"/>
      <c r="C18" s="352"/>
      <c r="D18" s="357"/>
      <c r="E18" s="352"/>
      <c r="F18" s="355"/>
    </row>
    <row r="19" spans="1:9" ht="25.5" customHeight="1" x14ac:dyDescent="0.25">
      <c r="A19" s="347"/>
      <c r="B19" s="348"/>
      <c r="C19" s="352"/>
      <c r="D19" s="357"/>
      <c r="E19" s="352"/>
      <c r="F19" s="355"/>
    </row>
    <row r="20" spans="1:9" ht="21" customHeight="1" thickBot="1" x14ac:dyDescent="0.3">
      <c r="A20" s="349"/>
      <c r="B20" s="350"/>
      <c r="C20" s="353"/>
      <c r="D20" s="358"/>
      <c r="E20" s="353"/>
      <c r="F20" s="356"/>
    </row>
    <row r="21" spans="1:9" ht="22" customHeight="1" thickTop="1" thickBot="1" x14ac:dyDescent="0.3">
      <c r="A21" s="370" t="s">
        <v>27</v>
      </c>
      <c r="B21" s="371"/>
      <c r="C21" s="19">
        <f>'Q1 Invoice'!C21</f>
        <v>16224</v>
      </c>
      <c r="D21" s="20">
        <f>'Q2 2019 FS Entry Page'!F34</f>
        <v>65</v>
      </c>
      <c r="E21" s="20">
        <f>D21+'Q1 Invoice'!E21</f>
        <v>195</v>
      </c>
      <c r="F21" s="20">
        <f>C21-E21</f>
        <v>16029</v>
      </c>
    </row>
    <row r="22" spans="1:9" ht="22" customHeight="1" thickTop="1" thickBot="1" x14ac:dyDescent="0.3">
      <c r="A22" s="374" t="s">
        <v>127</v>
      </c>
      <c r="B22" s="375"/>
      <c r="C22" s="19">
        <f>'Q1 Invoice'!C22</f>
        <v>811</v>
      </c>
      <c r="D22" s="20">
        <f>'Q2 2019 FS Entry Page'!H34</f>
        <v>3.25</v>
      </c>
      <c r="E22" s="20">
        <f>D22+'Q1 Invoice'!E22</f>
        <v>9.75</v>
      </c>
      <c r="F22" s="20">
        <f t="shared" ref="F22:F29" si="0">C22-E22</f>
        <v>801.25</v>
      </c>
    </row>
    <row r="23" spans="1:9" ht="22" customHeight="1" thickTop="1" thickBot="1" x14ac:dyDescent="0.3">
      <c r="A23" s="372" t="s">
        <v>28</v>
      </c>
      <c r="B23" s="373"/>
      <c r="C23" s="19">
        <f>'Q1 Invoice'!C23</f>
        <v>3900</v>
      </c>
      <c r="D23" s="20">
        <f>'Q2 2019 FS Entry Page'!H40</f>
        <v>0</v>
      </c>
      <c r="E23" s="20">
        <f>D23+'Q1 Invoice'!E23</f>
        <v>0</v>
      </c>
      <c r="F23" s="20">
        <f t="shared" si="0"/>
        <v>3900</v>
      </c>
    </row>
    <row r="24" spans="1:9" ht="22" customHeight="1" thickTop="1" thickBot="1" x14ac:dyDescent="0.3">
      <c r="A24" s="372" t="s">
        <v>29</v>
      </c>
      <c r="B24" s="373"/>
      <c r="C24" s="19">
        <v>0</v>
      </c>
      <c r="D24" s="20">
        <v>0</v>
      </c>
      <c r="E24" s="20">
        <f>D24+'Q1 Invoice'!E24</f>
        <v>0</v>
      </c>
      <c r="F24" s="20">
        <f t="shared" si="0"/>
        <v>0</v>
      </c>
    </row>
    <row r="25" spans="1:9" ht="22" customHeight="1" thickTop="1" thickBot="1" x14ac:dyDescent="0.3">
      <c r="A25" s="372" t="s">
        <v>30</v>
      </c>
      <c r="B25" s="373"/>
      <c r="C25" s="19">
        <f>'Q1 Invoice'!C25</f>
        <v>2930</v>
      </c>
      <c r="D25" s="20">
        <f>'Q2 2019 FS Entry Page'!H47</f>
        <v>0</v>
      </c>
      <c r="E25" s="20">
        <f>D25+'Q1 Invoice'!E25</f>
        <v>0</v>
      </c>
      <c r="F25" s="20">
        <f>C25-E25</f>
        <v>2930</v>
      </c>
      <c r="G25" s="37"/>
    </row>
    <row r="26" spans="1:9" ht="22" customHeight="1" thickTop="1" thickBot="1" x14ac:dyDescent="0.3">
      <c r="A26" s="374" t="s">
        <v>31</v>
      </c>
      <c r="B26" s="375"/>
      <c r="C26" s="19">
        <v>0</v>
      </c>
      <c r="D26" s="20">
        <v>0</v>
      </c>
      <c r="E26" s="20">
        <f>D26+'Q1 Invoice'!E26</f>
        <v>0</v>
      </c>
      <c r="F26" s="20">
        <f t="shared" si="0"/>
        <v>0</v>
      </c>
    </row>
    <row r="27" spans="1:9" ht="22" customHeight="1" thickTop="1" thickBot="1" x14ac:dyDescent="0.3">
      <c r="A27" s="374" t="s">
        <v>32</v>
      </c>
      <c r="B27" s="375"/>
      <c r="C27" s="19">
        <f>'Q1 Invoice'!C27</f>
        <v>2000</v>
      </c>
      <c r="D27" s="20">
        <f>'Q2 2019 FS Entry Page'!H49</f>
        <v>800</v>
      </c>
      <c r="E27" s="20">
        <f>D27+'Q1 Invoice'!E27</f>
        <v>1600</v>
      </c>
      <c r="F27" s="20">
        <f t="shared" si="0"/>
        <v>400</v>
      </c>
    </row>
    <row r="28" spans="1:9" ht="24.75" customHeight="1" thickTop="1" thickBot="1" x14ac:dyDescent="0.3">
      <c r="A28" s="347" t="s">
        <v>330</v>
      </c>
      <c r="B28" s="348"/>
      <c r="C28" s="19">
        <f>'Q1 Invoice'!C28</f>
        <v>7700</v>
      </c>
      <c r="D28" s="20">
        <f>SUM(D21:D27)*0.452</f>
        <v>392.44900000000001</v>
      </c>
      <c r="E28" s="20">
        <f>D28+'Q1 Invoice'!E28</f>
        <v>815.74700000000007</v>
      </c>
      <c r="F28" s="20">
        <f t="shared" si="0"/>
        <v>6884.2529999999997</v>
      </c>
    </row>
    <row r="29" spans="1:9" ht="22" customHeight="1" thickTop="1" x14ac:dyDescent="0.25">
      <c r="A29" s="372" t="s">
        <v>33</v>
      </c>
      <c r="B29" s="373"/>
      <c r="C29" s="19">
        <f>SUM(C21:C28)</f>
        <v>33565</v>
      </c>
      <c r="D29" s="20">
        <f>SUM(D21:D28)</f>
        <v>1260.6990000000001</v>
      </c>
      <c r="E29" s="20">
        <f>SUM(E21:E28)</f>
        <v>2620.4970000000003</v>
      </c>
      <c r="F29" s="20">
        <f t="shared" si="0"/>
        <v>30944.503000000001</v>
      </c>
      <c r="G29" s="37"/>
      <c r="I29" s="37"/>
    </row>
    <row r="30" spans="1:9" ht="5.25" customHeight="1" x14ac:dyDescent="0.25">
      <c r="A30" s="366"/>
      <c r="B30" s="367"/>
      <c r="C30" s="22"/>
      <c r="D30" s="23"/>
      <c r="E30" s="22"/>
      <c r="F30" s="24"/>
    </row>
    <row r="31" spans="1:9" ht="21.75" customHeight="1" thickBot="1" x14ac:dyDescent="0.35">
      <c r="A31" s="376" t="s">
        <v>80</v>
      </c>
      <c r="B31" s="376"/>
      <c r="C31" s="25"/>
      <c r="D31" s="26">
        <f>SUM(D29)</f>
        <v>1260.6990000000001</v>
      </c>
      <c r="E31" s="27"/>
      <c r="F31" s="27"/>
      <c r="G31" s="37"/>
    </row>
    <row r="32" spans="1:9" ht="15" customHeight="1" thickTop="1" x14ac:dyDescent="0.3">
      <c r="A32" s="9"/>
      <c r="B32" s="9"/>
      <c r="C32" s="9"/>
      <c r="D32" s="9"/>
      <c r="E32" s="86" t="s">
        <v>133</v>
      </c>
      <c r="F32" s="87">
        <f>E29/C29</f>
        <v>7.8072307463131249E-2</v>
      </c>
    </row>
    <row r="33" spans="1:6" ht="13.5" customHeight="1" x14ac:dyDescent="0.3">
      <c r="A33" s="9"/>
      <c r="B33" s="9"/>
      <c r="C33" s="9"/>
      <c r="D33" s="9"/>
      <c r="E33" s="86" t="s">
        <v>134</v>
      </c>
      <c r="F33" s="88">
        <f>E29/(E29+'Q2 SSDR'!E29)</f>
        <v>0.6217862033918744</v>
      </c>
    </row>
    <row r="34" spans="1:6" ht="12" customHeight="1" x14ac:dyDescent="0.25">
      <c r="A34" s="32" t="s">
        <v>111</v>
      </c>
      <c r="B34" s="33"/>
      <c r="C34" s="33"/>
      <c r="D34" s="33"/>
      <c r="E34" s="33"/>
      <c r="F34" s="33"/>
    </row>
    <row r="35" spans="1:6" x14ac:dyDescent="0.25">
      <c r="A35" s="34" t="s">
        <v>81</v>
      </c>
      <c r="B35" s="35"/>
      <c r="C35" s="35"/>
      <c r="D35" s="36"/>
      <c r="E35" s="35"/>
      <c r="F35" s="36"/>
    </row>
    <row r="36" spans="1:6" x14ac:dyDescent="0.25">
      <c r="A36" s="34" t="s">
        <v>104</v>
      </c>
      <c r="B36" s="35"/>
      <c r="C36" s="35"/>
      <c r="D36" s="36"/>
      <c r="E36" s="35"/>
      <c r="F36" s="36"/>
    </row>
    <row r="37" spans="1:6" x14ac:dyDescent="0.25">
      <c r="A37" s="34" t="s">
        <v>105</v>
      </c>
      <c r="B37" s="35"/>
      <c r="C37" s="35"/>
      <c r="D37" s="36"/>
      <c r="E37" s="35"/>
      <c r="F37" s="36"/>
    </row>
    <row r="38" spans="1:6" ht="13" x14ac:dyDescent="0.3">
      <c r="D38" s="18"/>
      <c r="F38" s="18"/>
    </row>
    <row r="39" spans="1:6" x14ac:dyDescent="0.25">
      <c r="A39" s="2" t="s">
        <v>36</v>
      </c>
      <c r="C39" s="39"/>
      <c r="D39" s="2" t="s">
        <v>37</v>
      </c>
      <c r="E39" s="40"/>
      <c r="F39" s="39"/>
    </row>
    <row r="40" spans="1:6" x14ac:dyDescent="0.25">
      <c r="A40" s="2" t="s">
        <v>38</v>
      </c>
      <c r="D40" s="39" t="s">
        <v>39</v>
      </c>
      <c r="F40" s="39"/>
    </row>
    <row r="41" spans="1:6" ht="24" customHeight="1" x14ac:dyDescent="0.25">
      <c r="A41" s="9" t="s">
        <v>36</v>
      </c>
      <c r="C41" s="9"/>
      <c r="D41" s="2" t="s">
        <v>40</v>
      </c>
      <c r="E41" s="40"/>
    </row>
    <row r="42" spans="1:6" x14ac:dyDescent="0.25">
      <c r="A42" s="2" t="s">
        <v>41</v>
      </c>
      <c r="D42" s="2" t="s">
        <v>39</v>
      </c>
    </row>
    <row r="47" spans="1:6" x14ac:dyDescent="0.25">
      <c r="E47" s="35"/>
      <c r="F47" s="41" t="s">
        <v>136</v>
      </c>
    </row>
    <row r="48" spans="1:6" ht="13" x14ac:dyDescent="0.3">
      <c r="A48" s="359" t="s">
        <v>82</v>
      </c>
      <c r="B48" s="359"/>
      <c r="C48" s="359"/>
      <c r="D48" s="359"/>
      <c r="E48" s="359"/>
      <c r="F48" s="359"/>
    </row>
    <row r="50" spans="1:2" x14ac:dyDescent="0.25">
      <c r="A50" s="42" t="s">
        <v>43</v>
      </c>
      <c r="B50" s="43"/>
    </row>
    <row r="51" spans="1:2" x14ac:dyDescent="0.25">
      <c r="A51" s="34" t="s">
        <v>83</v>
      </c>
    </row>
    <row r="52" spans="1:2" x14ac:dyDescent="0.25">
      <c r="A52" s="34" t="s">
        <v>45</v>
      </c>
    </row>
    <row r="53" spans="1:2" x14ac:dyDescent="0.25">
      <c r="A53" s="34" t="s">
        <v>112</v>
      </c>
    </row>
    <row r="54" spans="1:2" x14ac:dyDescent="0.25">
      <c r="A54" s="34"/>
    </row>
    <row r="55" spans="1:2" x14ac:dyDescent="0.25">
      <c r="A55" s="34" t="s">
        <v>46</v>
      </c>
    </row>
    <row r="56" spans="1:2" x14ac:dyDescent="0.25">
      <c r="A56" s="34"/>
    </row>
    <row r="57" spans="1:2" x14ac:dyDescent="0.25">
      <c r="A57" s="42" t="s">
        <v>84</v>
      </c>
      <c r="B57" s="43"/>
    </row>
    <row r="58" spans="1:2" x14ac:dyDescent="0.25">
      <c r="A58" s="34" t="s">
        <v>48</v>
      </c>
    </row>
    <row r="59" spans="1:2" x14ac:dyDescent="0.25">
      <c r="A59" s="34" t="s">
        <v>49</v>
      </c>
    </row>
    <row r="60" spans="1:2" x14ac:dyDescent="0.25">
      <c r="A60" s="34"/>
    </row>
    <row r="61" spans="1:2" x14ac:dyDescent="0.25">
      <c r="A61" s="34" t="s">
        <v>50</v>
      </c>
    </row>
    <row r="62" spans="1:2" x14ac:dyDescent="0.25">
      <c r="A62" s="34" t="s">
        <v>51</v>
      </c>
    </row>
    <row r="63" spans="1:2" x14ac:dyDescent="0.25">
      <c r="A63" s="34" t="s">
        <v>52</v>
      </c>
    </row>
    <row r="64" spans="1:2" x14ac:dyDescent="0.25">
      <c r="A64" s="34" t="s">
        <v>53</v>
      </c>
    </row>
    <row r="65" spans="1:1" x14ac:dyDescent="0.25">
      <c r="A65" s="34" t="s">
        <v>54</v>
      </c>
    </row>
    <row r="66" spans="1:1" x14ac:dyDescent="0.25">
      <c r="A66" s="34" t="s">
        <v>53</v>
      </c>
    </row>
    <row r="67" spans="1:1" x14ac:dyDescent="0.25">
      <c r="A67" s="34" t="s">
        <v>55</v>
      </c>
    </row>
    <row r="68" spans="1:1" x14ac:dyDescent="0.25">
      <c r="A68" s="34"/>
    </row>
    <row r="69" spans="1:1" x14ac:dyDescent="0.25">
      <c r="A69" s="34" t="s">
        <v>56</v>
      </c>
    </row>
    <row r="70" spans="1:1" x14ac:dyDescent="0.25">
      <c r="A70" s="34"/>
    </row>
    <row r="71" spans="1:1" x14ac:dyDescent="0.25">
      <c r="A71" s="34" t="s">
        <v>57</v>
      </c>
    </row>
    <row r="72" spans="1:1" x14ac:dyDescent="0.25">
      <c r="A72" s="34" t="s">
        <v>85</v>
      </c>
    </row>
    <row r="73" spans="1:1" x14ac:dyDescent="0.25">
      <c r="A73" s="34"/>
    </row>
    <row r="74" spans="1:1" x14ac:dyDescent="0.25">
      <c r="A74" s="34" t="s">
        <v>59</v>
      </c>
    </row>
    <row r="75" spans="1:1" x14ac:dyDescent="0.25">
      <c r="A75" s="34"/>
    </row>
    <row r="76" spans="1:1" x14ac:dyDescent="0.25">
      <c r="A76" s="34" t="s">
        <v>60</v>
      </c>
    </row>
    <row r="77" spans="1:1" x14ac:dyDescent="0.25">
      <c r="A77" s="34" t="s">
        <v>86</v>
      </c>
    </row>
    <row r="78" spans="1:1" x14ac:dyDescent="0.25">
      <c r="A78" s="34" t="s">
        <v>62</v>
      </c>
    </row>
    <row r="79" spans="1:1" x14ac:dyDescent="0.25">
      <c r="A79" s="34"/>
    </row>
    <row r="80" spans="1:1" x14ac:dyDescent="0.25">
      <c r="A80" s="34" t="s">
        <v>63</v>
      </c>
    </row>
    <row r="81" spans="1:1" x14ac:dyDescent="0.25">
      <c r="A81" s="34"/>
    </row>
    <row r="82" spans="1:1" x14ac:dyDescent="0.25">
      <c r="A82" s="34" t="s">
        <v>87</v>
      </c>
    </row>
    <row r="83" spans="1:1" x14ac:dyDescent="0.25">
      <c r="A83" s="34"/>
    </row>
    <row r="84" spans="1:1" x14ac:dyDescent="0.25">
      <c r="A84" s="42" t="s">
        <v>88</v>
      </c>
    </row>
    <row r="85" spans="1:1" x14ac:dyDescent="0.25">
      <c r="A85" s="34" t="s">
        <v>113</v>
      </c>
    </row>
    <row r="86" spans="1:1" x14ac:dyDescent="0.25">
      <c r="A86" s="34"/>
    </row>
    <row r="87" spans="1:1" x14ac:dyDescent="0.25">
      <c r="A87" s="42" t="s">
        <v>89</v>
      </c>
    </row>
    <row r="88" spans="1:1" x14ac:dyDescent="0.25">
      <c r="A88" s="34" t="s">
        <v>90</v>
      </c>
    </row>
    <row r="89" spans="1:1" x14ac:dyDescent="0.25">
      <c r="A89" s="34" t="s">
        <v>68</v>
      </c>
    </row>
    <row r="90" spans="1:1" x14ac:dyDescent="0.25">
      <c r="A90" s="34"/>
    </row>
    <row r="91" spans="1:1" x14ac:dyDescent="0.25">
      <c r="A91" s="42" t="s">
        <v>69</v>
      </c>
    </row>
    <row r="92" spans="1:1" x14ac:dyDescent="0.25">
      <c r="A92" s="34" t="s">
        <v>91</v>
      </c>
    </row>
    <row r="93" spans="1:1" x14ac:dyDescent="0.25">
      <c r="A93" s="34"/>
    </row>
    <row r="94" spans="1:1" x14ac:dyDescent="0.25">
      <c r="A94" s="42" t="s">
        <v>92</v>
      </c>
    </row>
    <row r="95" spans="1:1" x14ac:dyDescent="0.25">
      <c r="A95" s="34" t="s">
        <v>93</v>
      </c>
    </row>
    <row r="96" spans="1:1" x14ac:dyDescent="0.25">
      <c r="A96" s="34" t="s">
        <v>73</v>
      </c>
    </row>
    <row r="97" spans="1:6" x14ac:dyDescent="0.25">
      <c r="A97" s="34"/>
    </row>
    <row r="98" spans="1:6" x14ac:dyDescent="0.25">
      <c r="A98" s="42" t="s">
        <v>74</v>
      </c>
      <c r="B98" s="43"/>
    </row>
    <row r="99" spans="1:6" x14ac:dyDescent="0.25">
      <c r="A99" s="34" t="s">
        <v>94</v>
      </c>
      <c r="B99" s="43"/>
    </row>
    <row r="100" spans="1:6" x14ac:dyDescent="0.25">
      <c r="A100" s="34"/>
      <c r="B100" s="43"/>
    </row>
    <row r="101" spans="1:6" x14ac:dyDescent="0.25">
      <c r="A101" s="34"/>
      <c r="B101" s="43"/>
    </row>
    <row r="102" spans="1:6" x14ac:dyDescent="0.25">
      <c r="A102" s="34"/>
      <c r="B102" s="43"/>
      <c r="E102" s="35"/>
      <c r="F102" s="41" t="s">
        <v>108</v>
      </c>
    </row>
    <row r="103" spans="1:6" x14ac:dyDescent="0.25">
      <c r="A103" s="34"/>
      <c r="B103" s="43"/>
    </row>
    <row r="104" spans="1:6" x14ac:dyDescent="0.25">
      <c r="E104" s="35"/>
    </row>
  </sheetData>
  <mergeCells count="22">
    <mergeCell ref="A48:F48"/>
    <mergeCell ref="A21:B21"/>
    <mergeCell ref="A22:B22"/>
    <mergeCell ref="A23:B23"/>
    <mergeCell ref="A24:B24"/>
    <mergeCell ref="A25:B25"/>
    <mergeCell ref="A26:B26"/>
    <mergeCell ref="A27:B27"/>
    <mergeCell ref="A28:B28"/>
    <mergeCell ref="A29:B29"/>
    <mergeCell ref="A30:B30"/>
    <mergeCell ref="A31:B31"/>
    <mergeCell ref="A1:G1"/>
    <mergeCell ref="A2:G2"/>
    <mergeCell ref="A3:G3"/>
    <mergeCell ref="C7:F7"/>
    <mergeCell ref="D9:F9"/>
    <mergeCell ref="A17:B20"/>
    <mergeCell ref="C17:C20"/>
    <mergeCell ref="D17:D20"/>
    <mergeCell ref="E17:E20"/>
    <mergeCell ref="F17:F20"/>
  </mergeCells>
  <pageMargins left="0.25" right="0.25" top="0.75" bottom="0.75" header="0.5" footer="0.25"/>
  <pageSetup scale="94" fitToHeight="0" orientation="portrait" r:id="rId1"/>
  <headerFooter alignWithMargins="0"/>
  <rowBreaks count="1" manualBreakCount="1">
    <brk id="47"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2"/>
  <sheetViews>
    <sheetView workbookViewId="0">
      <selection activeCell="D9" sqref="D9"/>
    </sheetView>
  </sheetViews>
  <sheetFormatPr defaultRowHeight="12.5" x14ac:dyDescent="0.25"/>
  <cols>
    <col min="1" max="1" width="10.7265625" style="46" customWidth="1"/>
    <col min="2" max="2" width="25.453125" style="46" customWidth="1"/>
    <col min="3" max="3" width="19.26953125" style="46" customWidth="1"/>
    <col min="4" max="4" width="11.7265625" style="46" customWidth="1"/>
    <col min="5" max="5" width="11" style="46" customWidth="1"/>
    <col min="6" max="6" width="14.54296875" style="46" customWidth="1"/>
    <col min="7" max="7" width="10.7265625" style="46" customWidth="1"/>
    <col min="8" max="8" width="13.54296875" style="46" customWidth="1"/>
    <col min="9" max="10" width="12.81640625" style="46" hidden="1" customWidth="1"/>
    <col min="11" max="249" width="9.1796875" style="46"/>
    <col min="250" max="250" width="29.7265625" style="46" bestFit="1" customWidth="1"/>
    <col min="251" max="251" width="43.453125" style="46" bestFit="1" customWidth="1"/>
    <col min="252" max="252" width="11.26953125" style="46" customWidth="1"/>
    <col min="253" max="253" width="14.453125" style="46" customWidth="1"/>
    <col min="254" max="254" width="14.26953125" style="46" bestFit="1" customWidth="1"/>
    <col min="255" max="255" width="10" style="46" customWidth="1"/>
    <col min="256" max="256" width="9.1796875" style="46"/>
    <col min="257" max="257" width="12.81640625" style="46" customWidth="1"/>
    <col min="258" max="258" width="9.1796875" style="46"/>
    <col min="259" max="259" width="12.1796875" style="46" customWidth="1"/>
    <col min="260" max="505" width="9.1796875" style="46"/>
    <col min="506" max="506" width="29.7265625" style="46" bestFit="1" customWidth="1"/>
    <col min="507" max="507" width="43.453125" style="46" bestFit="1" customWidth="1"/>
    <col min="508" max="508" width="11.26953125" style="46" customWidth="1"/>
    <col min="509" max="509" width="14.453125" style="46" customWidth="1"/>
    <col min="510" max="510" width="14.26953125" style="46" bestFit="1" customWidth="1"/>
    <col min="511" max="511" width="10" style="46" customWidth="1"/>
    <col min="512" max="512" width="9.1796875" style="46"/>
    <col min="513" max="513" width="12.81640625" style="46" customWidth="1"/>
    <col min="514" max="514" width="9.1796875" style="46"/>
    <col min="515" max="515" width="12.1796875" style="46" customWidth="1"/>
    <col min="516" max="761" width="9.1796875" style="46"/>
    <col min="762" max="762" width="29.7265625" style="46" bestFit="1" customWidth="1"/>
    <col min="763" max="763" width="43.453125" style="46" bestFit="1" customWidth="1"/>
    <col min="764" max="764" width="11.26953125" style="46" customWidth="1"/>
    <col min="765" max="765" width="14.453125" style="46" customWidth="1"/>
    <col min="766" max="766" width="14.26953125" style="46" bestFit="1" customWidth="1"/>
    <col min="767" max="767" width="10" style="46" customWidth="1"/>
    <col min="768" max="768" width="9.1796875" style="46"/>
    <col min="769" max="769" width="12.81640625" style="46" customWidth="1"/>
    <col min="770" max="770" width="9.1796875" style="46"/>
    <col min="771" max="771" width="12.1796875" style="46" customWidth="1"/>
    <col min="772" max="1017" width="9.1796875" style="46"/>
    <col min="1018" max="1018" width="29.7265625" style="46" bestFit="1" customWidth="1"/>
    <col min="1019" max="1019" width="43.453125" style="46" bestFit="1" customWidth="1"/>
    <col min="1020" max="1020" width="11.26953125" style="46" customWidth="1"/>
    <col min="1021" max="1021" width="14.453125" style="46" customWidth="1"/>
    <col min="1022" max="1022" width="14.26953125" style="46" bestFit="1" customWidth="1"/>
    <col min="1023" max="1023" width="10" style="46" customWidth="1"/>
    <col min="1024" max="1024" width="9.1796875" style="46"/>
    <col min="1025" max="1025" width="12.81640625" style="46" customWidth="1"/>
    <col min="1026" max="1026" width="9.1796875" style="46"/>
    <col min="1027" max="1027" width="12.1796875" style="46" customWidth="1"/>
    <col min="1028" max="1273" width="9.1796875" style="46"/>
    <col min="1274" max="1274" width="29.7265625" style="46" bestFit="1" customWidth="1"/>
    <col min="1275" max="1275" width="43.453125" style="46" bestFit="1" customWidth="1"/>
    <col min="1276" max="1276" width="11.26953125" style="46" customWidth="1"/>
    <col min="1277" max="1277" width="14.453125" style="46" customWidth="1"/>
    <col min="1278" max="1278" width="14.26953125" style="46" bestFit="1" customWidth="1"/>
    <col min="1279" max="1279" width="10" style="46" customWidth="1"/>
    <col min="1280" max="1280" width="9.1796875" style="46"/>
    <col min="1281" max="1281" width="12.81640625" style="46" customWidth="1"/>
    <col min="1282" max="1282" width="9.1796875" style="46"/>
    <col min="1283" max="1283" width="12.1796875" style="46" customWidth="1"/>
    <col min="1284" max="1529" width="9.1796875" style="46"/>
    <col min="1530" max="1530" width="29.7265625" style="46" bestFit="1" customWidth="1"/>
    <col min="1531" max="1531" width="43.453125" style="46" bestFit="1" customWidth="1"/>
    <col min="1532" max="1532" width="11.26953125" style="46" customWidth="1"/>
    <col min="1533" max="1533" width="14.453125" style="46" customWidth="1"/>
    <col min="1534" max="1534" width="14.26953125" style="46" bestFit="1" customWidth="1"/>
    <col min="1535" max="1535" width="10" style="46" customWidth="1"/>
    <col min="1536" max="1536" width="9.1796875" style="46"/>
    <col min="1537" max="1537" width="12.81640625" style="46" customWidth="1"/>
    <col min="1538" max="1538" width="9.1796875" style="46"/>
    <col min="1539" max="1539" width="12.1796875" style="46" customWidth="1"/>
    <col min="1540" max="1785" width="9.1796875" style="46"/>
    <col min="1786" max="1786" width="29.7265625" style="46" bestFit="1" customWidth="1"/>
    <col min="1787" max="1787" width="43.453125" style="46" bestFit="1" customWidth="1"/>
    <col min="1788" max="1788" width="11.26953125" style="46" customWidth="1"/>
    <col min="1789" max="1789" width="14.453125" style="46" customWidth="1"/>
    <col min="1790" max="1790" width="14.26953125" style="46" bestFit="1" customWidth="1"/>
    <col min="1791" max="1791" width="10" style="46" customWidth="1"/>
    <col min="1792" max="1792" width="9.1796875" style="46"/>
    <col min="1793" max="1793" width="12.81640625" style="46" customWidth="1"/>
    <col min="1794" max="1794" width="9.1796875" style="46"/>
    <col min="1795" max="1795" width="12.1796875" style="46" customWidth="1"/>
    <col min="1796" max="2041" width="9.1796875" style="46"/>
    <col min="2042" max="2042" width="29.7265625" style="46" bestFit="1" customWidth="1"/>
    <col min="2043" max="2043" width="43.453125" style="46" bestFit="1" customWidth="1"/>
    <col min="2044" max="2044" width="11.26953125" style="46" customWidth="1"/>
    <col min="2045" max="2045" width="14.453125" style="46" customWidth="1"/>
    <col min="2046" max="2046" width="14.26953125" style="46" bestFit="1" customWidth="1"/>
    <col min="2047" max="2047" width="10" style="46" customWidth="1"/>
    <col min="2048" max="2048" width="9.1796875" style="46"/>
    <col min="2049" max="2049" width="12.81640625" style="46" customWidth="1"/>
    <col min="2050" max="2050" width="9.1796875" style="46"/>
    <col min="2051" max="2051" width="12.1796875" style="46" customWidth="1"/>
    <col min="2052" max="2297" width="9.1796875" style="46"/>
    <col min="2298" max="2298" width="29.7265625" style="46" bestFit="1" customWidth="1"/>
    <col min="2299" max="2299" width="43.453125" style="46" bestFit="1" customWidth="1"/>
    <col min="2300" max="2300" width="11.26953125" style="46" customWidth="1"/>
    <col min="2301" max="2301" width="14.453125" style="46" customWidth="1"/>
    <col min="2302" max="2302" width="14.26953125" style="46" bestFit="1" customWidth="1"/>
    <col min="2303" max="2303" width="10" style="46" customWidth="1"/>
    <col min="2304" max="2304" width="9.1796875" style="46"/>
    <col min="2305" max="2305" width="12.81640625" style="46" customWidth="1"/>
    <col min="2306" max="2306" width="9.1796875" style="46"/>
    <col min="2307" max="2307" width="12.1796875" style="46" customWidth="1"/>
    <col min="2308" max="2553" width="9.1796875" style="46"/>
    <col min="2554" max="2554" width="29.7265625" style="46" bestFit="1" customWidth="1"/>
    <col min="2555" max="2555" width="43.453125" style="46" bestFit="1" customWidth="1"/>
    <col min="2556" max="2556" width="11.26953125" style="46" customWidth="1"/>
    <col min="2557" max="2557" width="14.453125" style="46" customWidth="1"/>
    <col min="2558" max="2558" width="14.26953125" style="46" bestFit="1" customWidth="1"/>
    <col min="2559" max="2559" width="10" style="46" customWidth="1"/>
    <col min="2560" max="2560" width="9.1796875" style="46"/>
    <col min="2561" max="2561" width="12.81640625" style="46" customWidth="1"/>
    <col min="2562" max="2562" width="9.1796875" style="46"/>
    <col min="2563" max="2563" width="12.1796875" style="46" customWidth="1"/>
    <col min="2564" max="2809" width="9.1796875" style="46"/>
    <col min="2810" max="2810" width="29.7265625" style="46" bestFit="1" customWidth="1"/>
    <col min="2811" max="2811" width="43.453125" style="46" bestFit="1" customWidth="1"/>
    <col min="2812" max="2812" width="11.26953125" style="46" customWidth="1"/>
    <col min="2813" max="2813" width="14.453125" style="46" customWidth="1"/>
    <col min="2814" max="2814" width="14.26953125" style="46" bestFit="1" customWidth="1"/>
    <col min="2815" max="2815" width="10" style="46" customWidth="1"/>
    <col min="2816" max="2816" width="9.1796875" style="46"/>
    <col min="2817" max="2817" width="12.81640625" style="46" customWidth="1"/>
    <col min="2818" max="2818" width="9.1796875" style="46"/>
    <col min="2819" max="2819" width="12.1796875" style="46" customWidth="1"/>
    <col min="2820" max="3065" width="9.1796875" style="46"/>
    <col min="3066" max="3066" width="29.7265625" style="46" bestFit="1" customWidth="1"/>
    <col min="3067" max="3067" width="43.453125" style="46" bestFit="1" customWidth="1"/>
    <col min="3068" max="3068" width="11.26953125" style="46" customWidth="1"/>
    <col min="3069" max="3069" width="14.453125" style="46" customWidth="1"/>
    <col min="3070" max="3070" width="14.26953125" style="46" bestFit="1" customWidth="1"/>
    <col min="3071" max="3071" width="10" style="46" customWidth="1"/>
    <col min="3072" max="3072" width="9.1796875" style="46"/>
    <col min="3073" max="3073" width="12.81640625" style="46" customWidth="1"/>
    <col min="3074" max="3074" width="9.1796875" style="46"/>
    <col min="3075" max="3075" width="12.1796875" style="46" customWidth="1"/>
    <col min="3076" max="3321" width="9.1796875" style="46"/>
    <col min="3322" max="3322" width="29.7265625" style="46" bestFit="1" customWidth="1"/>
    <col min="3323" max="3323" width="43.453125" style="46" bestFit="1" customWidth="1"/>
    <col min="3324" max="3324" width="11.26953125" style="46" customWidth="1"/>
    <col min="3325" max="3325" width="14.453125" style="46" customWidth="1"/>
    <col min="3326" max="3326" width="14.26953125" style="46" bestFit="1" customWidth="1"/>
    <col min="3327" max="3327" width="10" style="46" customWidth="1"/>
    <col min="3328" max="3328" width="9.1796875" style="46"/>
    <col min="3329" max="3329" width="12.81640625" style="46" customWidth="1"/>
    <col min="3330" max="3330" width="9.1796875" style="46"/>
    <col min="3331" max="3331" width="12.1796875" style="46" customWidth="1"/>
    <col min="3332" max="3577" width="9.1796875" style="46"/>
    <col min="3578" max="3578" width="29.7265625" style="46" bestFit="1" customWidth="1"/>
    <col min="3579" max="3579" width="43.453125" style="46" bestFit="1" customWidth="1"/>
    <col min="3580" max="3580" width="11.26953125" style="46" customWidth="1"/>
    <col min="3581" max="3581" width="14.453125" style="46" customWidth="1"/>
    <col min="3582" max="3582" width="14.26953125" style="46" bestFit="1" customWidth="1"/>
    <col min="3583" max="3583" width="10" style="46" customWidth="1"/>
    <col min="3584" max="3584" width="9.1796875" style="46"/>
    <col min="3585" max="3585" width="12.81640625" style="46" customWidth="1"/>
    <col min="3586" max="3586" width="9.1796875" style="46"/>
    <col min="3587" max="3587" width="12.1796875" style="46" customWidth="1"/>
    <col min="3588" max="3833" width="9.1796875" style="46"/>
    <col min="3834" max="3834" width="29.7265625" style="46" bestFit="1" customWidth="1"/>
    <col min="3835" max="3835" width="43.453125" style="46" bestFit="1" customWidth="1"/>
    <col min="3836" max="3836" width="11.26953125" style="46" customWidth="1"/>
    <col min="3837" max="3837" width="14.453125" style="46" customWidth="1"/>
    <col min="3838" max="3838" width="14.26953125" style="46" bestFit="1" customWidth="1"/>
    <col min="3839" max="3839" width="10" style="46" customWidth="1"/>
    <col min="3840" max="3840" width="9.1796875" style="46"/>
    <col min="3841" max="3841" width="12.81640625" style="46" customWidth="1"/>
    <col min="3842" max="3842" width="9.1796875" style="46"/>
    <col min="3843" max="3843" width="12.1796875" style="46" customWidth="1"/>
    <col min="3844" max="4089" width="9.1796875" style="46"/>
    <col min="4090" max="4090" width="29.7265625" style="46" bestFit="1" customWidth="1"/>
    <col min="4091" max="4091" width="43.453125" style="46" bestFit="1" customWidth="1"/>
    <col min="4092" max="4092" width="11.26953125" style="46" customWidth="1"/>
    <col min="4093" max="4093" width="14.453125" style="46" customWidth="1"/>
    <col min="4094" max="4094" width="14.26953125" style="46" bestFit="1" customWidth="1"/>
    <col min="4095" max="4095" width="10" style="46" customWidth="1"/>
    <col min="4096" max="4096" width="9.1796875" style="46"/>
    <col min="4097" max="4097" width="12.81640625" style="46" customWidth="1"/>
    <col min="4098" max="4098" width="9.1796875" style="46"/>
    <col min="4099" max="4099" width="12.1796875" style="46" customWidth="1"/>
    <col min="4100" max="4345" width="9.1796875" style="46"/>
    <col min="4346" max="4346" width="29.7265625" style="46" bestFit="1" customWidth="1"/>
    <col min="4347" max="4347" width="43.453125" style="46" bestFit="1" customWidth="1"/>
    <col min="4348" max="4348" width="11.26953125" style="46" customWidth="1"/>
    <col min="4349" max="4349" width="14.453125" style="46" customWidth="1"/>
    <col min="4350" max="4350" width="14.26953125" style="46" bestFit="1" customWidth="1"/>
    <col min="4351" max="4351" width="10" style="46" customWidth="1"/>
    <col min="4352" max="4352" width="9.1796875" style="46"/>
    <col min="4353" max="4353" width="12.81640625" style="46" customWidth="1"/>
    <col min="4354" max="4354" width="9.1796875" style="46"/>
    <col min="4355" max="4355" width="12.1796875" style="46" customWidth="1"/>
    <col min="4356" max="4601" width="9.1796875" style="46"/>
    <col min="4602" max="4602" width="29.7265625" style="46" bestFit="1" customWidth="1"/>
    <col min="4603" max="4603" width="43.453125" style="46" bestFit="1" customWidth="1"/>
    <col min="4604" max="4604" width="11.26953125" style="46" customWidth="1"/>
    <col min="4605" max="4605" width="14.453125" style="46" customWidth="1"/>
    <col min="4606" max="4606" width="14.26953125" style="46" bestFit="1" customWidth="1"/>
    <col min="4607" max="4607" width="10" style="46" customWidth="1"/>
    <col min="4608" max="4608" width="9.1796875" style="46"/>
    <col min="4609" max="4609" width="12.81640625" style="46" customWidth="1"/>
    <col min="4610" max="4610" width="9.1796875" style="46"/>
    <col min="4611" max="4611" width="12.1796875" style="46" customWidth="1"/>
    <col min="4612" max="4857" width="9.1796875" style="46"/>
    <col min="4858" max="4858" width="29.7265625" style="46" bestFit="1" customWidth="1"/>
    <col min="4859" max="4859" width="43.453125" style="46" bestFit="1" customWidth="1"/>
    <col min="4860" max="4860" width="11.26953125" style="46" customWidth="1"/>
    <col min="4861" max="4861" width="14.453125" style="46" customWidth="1"/>
    <col min="4862" max="4862" width="14.26953125" style="46" bestFit="1" customWidth="1"/>
    <col min="4863" max="4863" width="10" style="46" customWidth="1"/>
    <col min="4864" max="4864" width="9.1796875" style="46"/>
    <col min="4865" max="4865" width="12.81640625" style="46" customWidth="1"/>
    <col min="4866" max="4866" width="9.1796875" style="46"/>
    <col min="4867" max="4867" width="12.1796875" style="46" customWidth="1"/>
    <col min="4868" max="5113" width="9.1796875" style="46"/>
    <col min="5114" max="5114" width="29.7265625" style="46" bestFit="1" customWidth="1"/>
    <col min="5115" max="5115" width="43.453125" style="46" bestFit="1" customWidth="1"/>
    <col min="5116" max="5116" width="11.26953125" style="46" customWidth="1"/>
    <col min="5117" max="5117" width="14.453125" style="46" customWidth="1"/>
    <col min="5118" max="5118" width="14.26953125" style="46" bestFit="1" customWidth="1"/>
    <col min="5119" max="5119" width="10" style="46" customWidth="1"/>
    <col min="5120" max="5120" width="9.1796875" style="46"/>
    <col min="5121" max="5121" width="12.81640625" style="46" customWidth="1"/>
    <col min="5122" max="5122" width="9.1796875" style="46"/>
    <col min="5123" max="5123" width="12.1796875" style="46" customWidth="1"/>
    <col min="5124" max="5369" width="9.1796875" style="46"/>
    <col min="5370" max="5370" width="29.7265625" style="46" bestFit="1" customWidth="1"/>
    <col min="5371" max="5371" width="43.453125" style="46" bestFit="1" customWidth="1"/>
    <col min="5372" max="5372" width="11.26953125" style="46" customWidth="1"/>
    <col min="5373" max="5373" width="14.453125" style="46" customWidth="1"/>
    <col min="5374" max="5374" width="14.26953125" style="46" bestFit="1" customWidth="1"/>
    <col min="5375" max="5375" width="10" style="46" customWidth="1"/>
    <col min="5376" max="5376" width="9.1796875" style="46"/>
    <col min="5377" max="5377" width="12.81640625" style="46" customWidth="1"/>
    <col min="5378" max="5378" width="9.1796875" style="46"/>
    <col min="5379" max="5379" width="12.1796875" style="46" customWidth="1"/>
    <col min="5380" max="5625" width="9.1796875" style="46"/>
    <col min="5626" max="5626" width="29.7265625" style="46" bestFit="1" customWidth="1"/>
    <col min="5627" max="5627" width="43.453125" style="46" bestFit="1" customWidth="1"/>
    <col min="5628" max="5628" width="11.26953125" style="46" customWidth="1"/>
    <col min="5629" max="5629" width="14.453125" style="46" customWidth="1"/>
    <col min="5630" max="5630" width="14.26953125" style="46" bestFit="1" customWidth="1"/>
    <col min="5631" max="5631" width="10" style="46" customWidth="1"/>
    <col min="5632" max="5632" width="9.1796875" style="46"/>
    <col min="5633" max="5633" width="12.81640625" style="46" customWidth="1"/>
    <col min="5634" max="5634" width="9.1796875" style="46"/>
    <col min="5635" max="5635" width="12.1796875" style="46" customWidth="1"/>
    <col min="5636" max="5881" width="9.1796875" style="46"/>
    <col min="5882" max="5882" width="29.7265625" style="46" bestFit="1" customWidth="1"/>
    <col min="5883" max="5883" width="43.453125" style="46" bestFit="1" customWidth="1"/>
    <col min="5884" max="5884" width="11.26953125" style="46" customWidth="1"/>
    <col min="5885" max="5885" width="14.453125" style="46" customWidth="1"/>
    <col min="5886" max="5886" width="14.26953125" style="46" bestFit="1" customWidth="1"/>
    <col min="5887" max="5887" width="10" style="46" customWidth="1"/>
    <col min="5888" max="5888" width="9.1796875" style="46"/>
    <col min="5889" max="5889" width="12.81640625" style="46" customWidth="1"/>
    <col min="5890" max="5890" width="9.1796875" style="46"/>
    <col min="5891" max="5891" width="12.1796875" style="46" customWidth="1"/>
    <col min="5892" max="6137" width="9.1796875" style="46"/>
    <col min="6138" max="6138" width="29.7265625" style="46" bestFit="1" customWidth="1"/>
    <col min="6139" max="6139" width="43.453125" style="46" bestFit="1" customWidth="1"/>
    <col min="6140" max="6140" width="11.26953125" style="46" customWidth="1"/>
    <col min="6141" max="6141" width="14.453125" style="46" customWidth="1"/>
    <col min="6142" max="6142" width="14.26953125" style="46" bestFit="1" customWidth="1"/>
    <col min="6143" max="6143" width="10" style="46" customWidth="1"/>
    <col min="6144" max="6144" width="9.1796875" style="46"/>
    <col min="6145" max="6145" width="12.81640625" style="46" customWidth="1"/>
    <col min="6146" max="6146" width="9.1796875" style="46"/>
    <col min="6147" max="6147" width="12.1796875" style="46" customWidth="1"/>
    <col min="6148" max="6393" width="9.1796875" style="46"/>
    <col min="6394" max="6394" width="29.7265625" style="46" bestFit="1" customWidth="1"/>
    <col min="6395" max="6395" width="43.453125" style="46" bestFit="1" customWidth="1"/>
    <col min="6396" max="6396" width="11.26953125" style="46" customWidth="1"/>
    <col min="6397" max="6397" width="14.453125" style="46" customWidth="1"/>
    <col min="6398" max="6398" width="14.26953125" style="46" bestFit="1" customWidth="1"/>
    <col min="6399" max="6399" width="10" style="46" customWidth="1"/>
    <col min="6400" max="6400" width="9.1796875" style="46"/>
    <col min="6401" max="6401" width="12.81640625" style="46" customWidth="1"/>
    <col min="6402" max="6402" width="9.1796875" style="46"/>
    <col min="6403" max="6403" width="12.1796875" style="46" customWidth="1"/>
    <col min="6404" max="6649" width="9.1796875" style="46"/>
    <col min="6650" max="6650" width="29.7265625" style="46" bestFit="1" customWidth="1"/>
    <col min="6651" max="6651" width="43.453125" style="46" bestFit="1" customWidth="1"/>
    <col min="6652" max="6652" width="11.26953125" style="46" customWidth="1"/>
    <col min="6653" max="6653" width="14.453125" style="46" customWidth="1"/>
    <col min="6654" max="6654" width="14.26953125" style="46" bestFit="1" customWidth="1"/>
    <col min="6655" max="6655" width="10" style="46" customWidth="1"/>
    <col min="6656" max="6656" width="9.1796875" style="46"/>
    <col min="6657" max="6657" width="12.81640625" style="46" customWidth="1"/>
    <col min="6658" max="6658" width="9.1796875" style="46"/>
    <col min="6659" max="6659" width="12.1796875" style="46" customWidth="1"/>
    <col min="6660" max="6905" width="9.1796875" style="46"/>
    <col min="6906" max="6906" width="29.7265625" style="46" bestFit="1" customWidth="1"/>
    <col min="6907" max="6907" width="43.453125" style="46" bestFit="1" customWidth="1"/>
    <col min="6908" max="6908" width="11.26953125" style="46" customWidth="1"/>
    <col min="6909" max="6909" width="14.453125" style="46" customWidth="1"/>
    <col min="6910" max="6910" width="14.26953125" style="46" bestFit="1" customWidth="1"/>
    <col min="6911" max="6911" width="10" style="46" customWidth="1"/>
    <col min="6912" max="6912" width="9.1796875" style="46"/>
    <col min="6913" max="6913" width="12.81640625" style="46" customWidth="1"/>
    <col min="6914" max="6914" width="9.1796875" style="46"/>
    <col min="6915" max="6915" width="12.1796875" style="46" customWidth="1"/>
    <col min="6916" max="7161" width="9.1796875" style="46"/>
    <col min="7162" max="7162" width="29.7265625" style="46" bestFit="1" customWidth="1"/>
    <col min="7163" max="7163" width="43.453125" style="46" bestFit="1" customWidth="1"/>
    <col min="7164" max="7164" width="11.26953125" style="46" customWidth="1"/>
    <col min="7165" max="7165" width="14.453125" style="46" customWidth="1"/>
    <col min="7166" max="7166" width="14.26953125" style="46" bestFit="1" customWidth="1"/>
    <col min="7167" max="7167" width="10" style="46" customWidth="1"/>
    <col min="7168" max="7168" width="9.1796875" style="46"/>
    <col min="7169" max="7169" width="12.81640625" style="46" customWidth="1"/>
    <col min="7170" max="7170" width="9.1796875" style="46"/>
    <col min="7171" max="7171" width="12.1796875" style="46" customWidth="1"/>
    <col min="7172" max="7417" width="9.1796875" style="46"/>
    <col min="7418" max="7418" width="29.7265625" style="46" bestFit="1" customWidth="1"/>
    <col min="7419" max="7419" width="43.453125" style="46" bestFit="1" customWidth="1"/>
    <col min="7420" max="7420" width="11.26953125" style="46" customWidth="1"/>
    <col min="7421" max="7421" width="14.453125" style="46" customWidth="1"/>
    <col min="7422" max="7422" width="14.26953125" style="46" bestFit="1" customWidth="1"/>
    <col min="7423" max="7423" width="10" style="46" customWidth="1"/>
    <col min="7424" max="7424" width="9.1796875" style="46"/>
    <col min="7425" max="7425" width="12.81640625" style="46" customWidth="1"/>
    <col min="7426" max="7426" width="9.1796875" style="46"/>
    <col min="7427" max="7427" width="12.1796875" style="46" customWidth="1"/>
    <col min="7428" max="7673" width="9.1796875" style="46"/>
    <col min="7674" max="7674" width="29.7265625" style="46" bestFit="1" customWidth="1"/>
    <col min="7675" max="7675" width="43.453125" style="46" bestFit="1" customWidth="1"/>
    <col min="7676" max="7676" width="11.26953125" style="46" customWidth="1"/>
    <col min="7677" max="7677" width="14.453125" style="46" customWidth="1"/>
    <col min="7678" max="7678" width="14.26953125" style="46" bestFit="1" customWidth="1"/>
    <col min="7679" max="7679" width="10" style="46" customWidth="1"/>
    <col min="7680" max="7680" width="9.1796875" style="46"/>
    <col min="7681" max="7681" width="12.81640625" style="46" customWidth="1"/>
    <col min="7682" max="7682" width="9.1796875" style="46"/>
    <col min="7683" max="7683" width="12.1796875" style="46" customWidth="1"/>
    <col min="7684" max="7929" width="9.1796875" style="46"/>
    <col min="7930" max="7930" width="29.7265625" style="46" bestFit="1" customWidth="1"/>
    <col min="7931" max="7931" width="43.453125" style="46" bestFit="1" customWidth="1"/>
    <col min="7932" max="7932" width="11.26953125" style="46" customWidth="1"/>
    <col min="7933" max="7933" width="14.453125" style="46" customWidth="1"/>
    <col min="7934" max="7934" width="14.26953125" style="46" bestFit="1" customWidth="1"/>
    <col min="7935" max="7935" width="10" style="46" customWidth="1"/>
    <col min="7936" max="7936" width="9.1796875" style="46"/>
    <col min="7937" max="7937" width="12.81640625" style="46" customWidth="1"/>
    <col min="7938" max="7938" width="9.1796875" style="46"/>
    <col min="7939" max="7939" width="12.1796875" style="46" customWidth="1"/>
    <col min="7940" max="8185" width="9.1796875" style="46"/>
    <col min="8186" max="8186" width="29.7265625" style="46" bestFit="1" customWidth="1"/>
    <col min="8187" max="8187" width="43.453125" style="46" bestFit="1" customWidth="1"/>
    <col min="8188" max="8188" width="11.26953125" style="46" customWidth="1"/>
    <col min="8189" max="8189" width="14.453125" style="46" customWidth="1"/>
    <col min="8190" max="8190" width="14.26953125" style="46" bestFit="1" customWidth="1"/>
    <col min="8191" max="8191" width="10" style="46" customWidth="1"/>
    <col min="8192" max="8192" width="9.1796875" style="46"/>
    <col min="8193" max="8193" width="12.81640625" style="46" customWidth="1"/>
    <col min="8194" max="8194" width="9.1796875" style="46"/>
    <col min="8195" max="8195" width="12.1796875" style="46" customWidth="1"/>
    <col min="8196" max="8441" width="9.1796875" style="46"/>
    <col min="8442" max="8442" width="29.7265625" style="46" bestFit="1" customWidth="1"/>
    <col min="8443" max="8443" width="43.453125" style="46" bestFit="1" customWidth="1"/>
    <col min="8444" max="8444" width="11.26953125" style="46" customWidth="1"/>
    <col min="8445" max="8445" width="14.453125" style="46" customWidth="1"/>
    <col min="8446" max="8446" width="14.26953125" style="46" bestFit="1" customWidth="1"/>
    <col min="8447" max="8447" width="10" style="46" customWidth="1"/>
    <col min="8448" max="8448" width="9.1796875" style="46"/>
    <col min="8449" max="8449" width="12.81640625" style="46" customWidth="1"/>
    <col min="8450" max="8450" width="9.1796875" style="46"/>
    <col min="8451" max="8451" width="12.1796875" style="46" customWidth="1"/>
    <col min="8452" max="8697" width="9.1796875" style="46"/>
    <col min="8698" max="8698" width="29.7265625" style="46" bestFit="1" customWidth="1"/>
    <col min="8699" max="8699" width="43.453125" style="46" bestFit="1" customWidth="1"/>
    <col min="8700" max="8700" width="11.26953125" style="46" customWidth="1"/>
    <col min="8701" max="8701" width="14.453125" style="46" customWidth="1"/>
    <col min="8702" max="8702" width="14.26953125" style="46" bestFit="1" customWidth="1"/>
    <col min="8703" max="8703" width="10" style="46" customWidth="1"/>
    <col min="8704" max="8704" width="9.1796875" style="46"/>
    <col min="8705" max="8705" width="12.81640625" style="46" customWidth="1"/>
    <col min="8706" max="8706" width="9.1796875" style="46"/>
    <col min="8707" max="8707" width="12.1796875" style="46" customWidth="1"/>
    <col min="8708" max="8953" width="9.1796875" style="46"/>
    <col min="8954" max="8954" width="29.7265625" style="46" bestFit="1" customWidth="1"/>
    <col min="8955" max="8955" width="43.453125" style="46" bestFit="1" customWidth="1"/>
    <col min="8956" max="8956" width="11.26953125" style="46" customWidth="1"/>
    <col min="8957" max="8957" width="14.453125" style="46" customWidth="1"/>
    <col min="8958" max="8958" width="14.26953125" style="46" bestFit="1" customWidth="1"/>
    <col min="8959" max="8959" width="10" style="46" customWidth="1"/>
    <col min="8960" max="8960" width="9.1796875" style="46"/>
    <col min="8961" max="8961" width="12.81640625" style="46" customWidth="1"/>
    <col min="8962" max="8962" width="9.1796875" style="46"/>
    <col min="8963" max="8963" width="12.1796875" style="46" customWidth="1"/>
    <col min="8964" max="9209" width="9.1796875" style="46"/>
    <col min="9210" max="9210" width="29.7265625" style="46" bestFit="1" customWidth="1"/>
    <col min="9211" max="9211" width="43.453125" style="46" bestFit="1" customWidth="1"/>
    <col min="9212" max="9212" width="11.26953125" style="46" customWidth="1"/>
    <col min="9213" max="9213" width="14.453125" style="46" customWidth="1"/>
    <col min="9214" max="9214" width="14.26953125" style="46" bestFit="1" customWidth="1"/>
    <col min="9215" max="9215" width="10" style="46" customWidth="1"/>
    <col min="9216" max="9216" width="9.1796875" style="46"/>
    <col min="9217" max="9217" width="12.81640625" style="46" customWidth="1"/>
    <col min="9218" max="9218" width="9.1796875" style="46"/>
    <col min="9219" max="9219" width="12.1796875" style="46" customWidth="1"/>
    <col min="9220" max="9465" width="9.1796875" style="46"/>
    <col min="9466" max="9466" width="29.7265625" style="46" bestFit="1" customWidth="1"/>
    <col min="9467" max="9467" width="43.453125" style="46" bestFit="1" customWidth="1"/>
    <col min="9468" max="9468" width="11.26953125" style="46" customWidth="1"/>
    <col min="9469" max="9469" width="14.453125" style="46" customWidth="1"/>
    <col min="9470" max="9470" width="14.26953125" style="46" bestFit="1" customWidth="1"/>
    <col min="9471" max="9471" width="10" style="46" customWidth="1"/>
    <col min="9472" max="9472" width="9.1796875" style="46"/>
    <col min="9473" max="9473" width="12.81640625" style="46" customWidth="1"/>
    <col min="9474" max="9474" width="9.1796875" style="46"/>
    <col min="9475" max="9475" width="12.1796875" style="46" customWidth="1"/>
    <col min="9476" max="9721" width="9.1796875" style="46"/>
    <col min="9722" max="9722" width="29.7265625" style="46" bestFit="1" customWidth="1"/>
    <col min="9723" max="9723" width="43.453125" style="46" bestFit="1" customWidth="1"/>
    <col min="9724" max="9724" width="11.26953125" style="46" customWidth="1"/>
    <col min="9725" max="9725" width="14.453125" style="46" customWidth="1"/>
    <col min="9726" max="9726" width="14.26953125" style="46" bestFit="1" customWidth="1"/>
    <col min="9727" max="9727" width="10" style="46" customWidth="1"/>
    <col min="9728" max="9728" width="9.1796875" style="46"/>
    <col min="9729" max="9729" width="12.81640625" style="46" customWidth="1"/>
    <col min="9730" max="9730" width="9.1796875" style="46"/>
    <col min="9731" max="9731" width="12.1796875" style="46" customWidth="1"/>
    <col min="9732" max="9977" width="9.1796875" style="46"/>
    <col min="9978" max="9978" width="29.7265625" style="46" bestFit="1" customWidth="1"/>
    <col min="9979" max="9979" width="43.453125" style="46" bestFit="1" customWidth="1"/>
    <col min="9980" max="9980" width="11.26953125" style="46" customWidth="1"/>
    <col min="9981" max="9981" width="14.453125" style="46" customWidth="1"/>
    <col min="9982" max="9982" width="14.26953125" style="46" bestFit="1" customWidth="1"/>
    <col min="9983" max="9983" width="10" style="46" customWidth="1"/>
    <col min="9984" max="9984" width="9.1796875" style="46"/>
    <col min="9985" max="9985" width="12.81640625" style="46" customWidth="1"/>
    <col min="9986" max="9986" width="9.1796875" style="46"/>
    <col min="9987" max="9987" width="12.1796875" style="46" customWidth="1"/>
    <col min="9988" max="10233" width="9.1796875" style="46"/>
    <col min="10234" max="10234" width="29.7265625" style="46" bestFit="1" customWidth="1"/>
    <col min="10235" max="10235" width="43.453125" style="46" bestFit="1" customWidth="1"/>
    <col min="10236" max="10236" width="11.26953125" style="46" customWidth="1"/>
    <col min="10237" max="10237" width="14.453125" style="46" customWidth="1"/>
    <col min="10238" max="10238" width="14.26953125" style="46" bestFit="1" customWidth="1"/>
    <col min="10239" max="10239" width="10" style="46" customWidth="1"/>
    <col min="10240" max="10240" width="9.1796875" style="46"/>
    <col min="10241" max="10241" width="12.81640625" style="46" customWidth="1"/>
    <col min="10242" max="10242" width="9.1796875" style="46"/>
    <col min="10243" max="10243" width="12.1796875" style="46" customWidth="1"/>
    <col min="10244" max="10489" width="9.1796875" style="46"/>
    <col min="10490" max="10490" width="29.7265625" style="46" bestFit="1" customWidth="1"/>
    <col min="10491" max="10491" width="43.453125" style="46" bestFit="1" customWidth="1"/>
    <col min="10492" max="10492" width="11.26953125" style="46" customWidth="1"/>
    <col min="10493" max="10493" width="14.453125" style="46" customWidth="1"/>
    <col min="10494" max="10494" width="14.26953125" style="46" bestFit="1" customWidth="1"/>
    <col min="10495" max="10495" width="10" style="46" customWidth="1"/>
    <col min="10496" max="10496" width="9.1796875" style="46"/>
    <col min="10497" max="10497" width="12.81640625" style="46" customWidth="1"/>
    <col min="10498" max="10498" width="9.1796875" style="46"/>
    <col min="10499" max="10499" width="12.1796875" style="46" customWidth="1"/>
    <col min="10500" max="10745" width="9.1796875" style="46"/>
    <col min="10746" max="10746" width="29.7265625" style="46" bestFit="1" customWidth="1"/>
    <col min="10747" max="10747" width="43.453125" style="46" bestFit="1" customWidth="1"/>
    <col min="10748" max="10748" width="11.26953125" style="46" customWidth="1"/>
    <col min="10749" max="10749" width="14.453125" style="46" customWidth="1"/>
    <col min="10750" max="10750" width="14.26953125" style="46" bestFit="1" customWidth="1"/>
    <col min="10751" max="10751" width="10" style="46" customWidth="1"/>
    <col min="10752" max="10752" width="9.1796875" style="46"/>
    <col min="10753" max="10753" width="12.81640625" style="46" customWidth="1"/>
    <col min="10754" max="10754" width="9.1796875" style="46"/>
    <col min="10755" max="10755" width="12.1796875" style="46" customWidth="1"/>
    <col min="10756" max="11001" width="9.1796875" style="46"/>
    <col min="11002" max="11002" width="29.7265625" style="46" bestFit="1" customWidth="1"/>
    <col min="11003" max="11003" width="43.453125" style="46" bestFit="1" customWidth="1"/>
    <col min="11004" max="11004" width="11.26953125" style="46" customWidth="1"/>
    <col min="11005" max="11005" width="14.453125" style="46" customWidth="1"/>
    <col min="11006" max="11006" width="14.26953125" style="46" bestFit="1" customWidth="1"/>
    <col min="11007" max="11007" width="10" style="46" customWidth="1"/>
    <col min="11008" max="11008" width="9.1796875" style="46"/>
    <col min="11009" max="11009" width="12.81640625" style="46" customWidth="1"/>
    <col min="11010" max="11010" width="9.1796875" style="46"/>
    <col min="11011" max="11011" width="12.1796875" style="46" customWidth="1"/>
    <col min="11012" max="11257" width="9.1796875" style="46"/>
    <col min="11258" max="11258" width="29.7265625" style="46" bestFit="1" customWidth="1"/>
    <col min="11259" max="11259" width="43.453125" style="46" bestFit="1" customWidth="1"/>
    <col min="11260" max="11260" width="11.26953125" style="46" customWidth="1"/>
    <col min="11261" max="11261" width="14.453125" style="46" customWidth="1"/>
    <col min="11262" max="11262" width="14.26953125" style="46" bestFit="1" customWidth="1"/>
    <col min="11263" max="11263" width="10" style="46" customWidth="1"/>
    <col min="11264" max="11264" width="9.1796875" style="46"/>
    <col min="11265" max="11265" width="12.81640625" style="46" customWidth="1"/>
    <col min="11266" max="11266" width="9.1796875" style="46"/>
    <col min="11267" max="11267" width="12.1796875" style="46" customWidth="1"/>
    <col min="11268" max="11513" width="9.1796875" style="46"/>
    <col min="11514" max="11514" width="29.7265625" style="46" bestFit="1" customWidth="1"/>
    <col min="11515" max="11515" width="43.453125" style="46" bestFit="1" customWidth="1"/>
    <col min="11516" max="11516" width="11.26953125" style="46" customWidth="1"/>
    <col min="11517" max="11517" width="14.453125" style="46" customWidth="1"/>
    <col min="11518" max="11518" width="14.26953125" style="46" bestFit="1" customWidth="1"/>
    <col min="11519" max="11519" width="10" style="46" customWidth="1"/>
    <col min="11520" max="11520" width="9.1796875" style="46"/>
    <col min="11521" max="11521" width="12.81640625" style="46" customWidth="1"/>
    <col min="11522" max="11522" width="9.1796875" style="46"/>
    <col min="11523" max="11523" width="12.1796875" style="46" customWidth="1"/>
    <col min="11524" max="11769" width="9.1796875" style="46"/>
    <col min="11770" max="11770" width="29.7265625" style="46" bestFit="1" customWidth="1"/>
    <col min="11771" max="11771" width="43.453125" style="46" bestFit="1" customWidth="1"/>
    <col min="11772" max="11772" width="11.26953125" style="46" customWidth="1"/>
    <col min="11773" max="11773" width="14.453125" style="46" customWidth="1"/>
    <col min="11774" max="11774" width="14.26953125" style="46" bestFit="1" customWidth="1"/>
    <col min="11775" max="11775" width="10" style="46" customWidth="1"/>
    <col min="11776" max="11776" width="9.1796875" style="46"/>
    <col min="11777" max="11777" width="12.81640625" style="46" customWidth="1"/>
    <col min="11778" max="11778" width="9.1796875" style="46"/>
    <col min="11779" max="11779" width="12.1796875" style="46" customWidth="1"/>
    <col min="11780" max="12025" width="9.1796875" style="46"/>
    <col min="12026" max="12026" width="29.7265625" style="46" bestFit="1" customWidth="1"/>
    <col min="12027" max="12027" width="43.453125" style="46" bestFit="1" customWidth="1"/>
    <col min="12028" max="12028" width="11.26953125" style="46" customWidth="1"/>
    <col min="12029" max="12029" width="14.453125" style="46" customWidth="1"/>
    <col min="12030" max="12030" width="14.26953125" style="46" bestFit="1" customWidth="1"/>
    <col min="12031" max="12031" width="10" style="46" customWidth="1"/>
    <col min="12032" max="12032" width="9.1796875" style="46"/>
    <col min="12033" max="12033" width="12.81640625" style="46" customWidth="1"/>
    <col min="12034" max="12034" width="9.1796875" style="46"/>
    <col min="12035" max="12035" width="12.1796875" style="46" customWidth="1"/>
    <col min="12036" max="12281" width="9.1796875" style="46"/>
    <col min="12282" max="12282" width="29.7265625" style="46" bestFit="1" customWidth="1"/>
    <col min="12283" max="12283" width="43.453125" style="46" bestFit="1" customWidth="1"/>
    <col min="12284" max="12284" width="11.26953125" style="46" customWidth="1"/>
    <col min="12285" max="12285" width="14.453125" style="46" customWidth="1"/>
    <col min="12286" max="12286" width="14.26953125" style="46" bestFit="1" customWidth="1"/>
    <col min="12287" max="12287" width="10" style="46" customWidth="1"/>
    <col min="12288" max="12288" width="9.1796875" style="46"/>
    <col min="12289" max="12289" width="12.81640625" style="46" customWidth="1"/>
    <col min="12290" max="12290" width="9.1796875" style="46"/>
    <col min="12291" max="12291" width="12.1796875" style="46" customWidth="1"/>
    <col min="12292" max="12537" width="9.1796875" style="46"/>
    <col min="12538" max="12538" width="29.7265625" style="46" bestFit="1" customWidth="1"/>
    <col min="12539" max="12539" width="43.453125" style="46" bestFit="1" customWidth="1"/>
    <col min="12540" max="12540" width="11.26953125" style="46" customWidth="1"/>
    <col min="12541" max="12541" width="14.453125" style="46" customWidth="1"/>
    <col min="12542" max="12542" width="14.26953125" style="46" bestFit="1" customWidth="1"/>
    <col min="12543" max="12543" width="10" style="46" customWidth="1"/>
    <col min="12544" max="12544" width="9.1796875" style="46"/>
    <col min="12545" max="12545" width="12.81640625" style="46" customWidth="1"/>
    <col min="12546" max="12546" width="9.1796875" style="46"/>
    <col min="12547" max="12547" width="12.1796875" style="46" customWidth="1"/>
    <col min="12548" max="12793" width="9.1796875" style="46"/>
    <col min="12794" max="12794" width="29.7265625" style="46" bestFit="1" customWidth="1"/>
    <col min="12795" max="12795" width="43.453125" style="46" bestFit="1" customWidth="1"/>
    <col min="12796" max="12796" width="11.26953125" style="46" customWidth="1"/>
    <col min="12797" max="12797" width="14.453125" style="46" customWidth="1"/>
    <col min="12798" max="12798" width="14.26953125" style="46" bestFit="1" customWidth="1"/>
    <col min="12799" max="12799" width="10" style="46" customWidth="1"/>
    <col min="12800" max="12800" width="9.1796875" style="46"/>
    <col min="12801" max="12801" width="12.81640625" style="46" customWidth="1"/>
    <col min="12802" max="12802" width="9.1796875" style="46"/>
    <col min="12803" max="12803" width="12.1796875" style="46" customWidth="1"/>
    <col min="12804" max="13049" width="9.1796875" style="46"/>
    <col min="13050" max="13050" width="29.7265625" style="46" bestFit="1" customWidth="1"/>
    <col min="13051" max="13051" width="43.453125" style="46" bestFit="1" customWidth="1"/>
    <col min="13052" max="13052" width="11.26953125" style="46" customWidth="1"/>
    <col min="13053" max="13053" width="14.453125" style="46" customWidth="1"/>
    <col min="13054" max="13054" width="14.26953125" style="46" bestFit="1" customWidth="1"/>
    <col min="13055" max="13055" width="10" style="46" customWidth="1"/>
    <col min="13056" max="13056" width="9.1796875" style="46"/>
    <col min="13057" max="13057" width="12.81640625" style="46" customWidth="1"/>
    <col min="13058" max="13058" width="9.1796875" style="46"/>
    <col min="13059" max="13059" width="12.1796875" style="46" customWidth="1"/>
    <col min="13060" max="13305" width="9.1796875" style="46"/>
    <col min="13306" max="13306" width="29.7265625" style="46" bestFit="1" customWidth="1"/>
    <col min="13307" max="13307" width="43.453125" style="46" bestFit="1" customWidth="1"/>
    <col min="13308" max="13308" width="11.26953125" style="46" customWidth="1"/>
    <col min="13309" max="13309" width="14.453125" style="46" customWidth="1"/>
    <col min="13310" max="13310" width="14.26953125" style="46" bestFit="1" customWidth="1"/>
    <col min="13311" max="13311" width="10" style="46" customWidth="1"/>
    <col min="13312" max="13312" width="9.1796875" style="46"/>
    <col min="13313" max="13313" width="12.81640625" style="46" customWidth="1"/>
    <col min="13314" max="13314" width="9.1796875" style="46"/>
    <col min="13315" max="13315" width="12.1796875" style="46" customWidth="1"/>
    <col min="13316" max="13561" width="9.1796875" style="46"/>
    <col min="13562" max="13562" width="29.7265625" style="46" bestFit="1" customWidth="1"/>
    <col min="13563" max="13563" width="43.453125" style="46" bestFit="1" customWidth="1"/>
    <col min="13564" max="13564" width="11.26953125" style="46" customWidth="1"/>
    <col min="13565" max="13565" width="14.453125" style="46" customWidth="1"/>
    <col min="13566" max="13566" width="14.26953125" style="46" bestFit="1" customWidth="1"/>
    <col min="13567" max="13567" width="10" style="46" customWidth="1"/>
    <col min="13568" max="13568" width="9.1796875" style="46"/>
    <col min="13569" max="13569" width="12.81640625" style="46" customWidth="1"/>
    <col min="13570" max="13570" width="9.1796875" style="46"/>
    <col min="13571" max="13571" width="12.1796875" style="46" customWidth="1"/>
    <col min="13572" max="13817" width="9.1796875" style="46"/>
    <col min="13818" max="13818" width="29.7265625" style="46" bestFit="1" customWidth="1"/>
    <col min="13819" max="13819" width="43.453125" style="46" bestFit="1" customWidth="1"/>
    <col min="13820" max="13820" width="11.26953125" style="46" customWidth="1"/>
    <col min="13821" max="13821" width="14.453125" style="46" customWidth="1"/>
    <col min="13822" max="13822" width="14.26953125" style="46" bestFit="1" customWidth="1"/>
    <col min="13823" max="13823" width="10" style="46" customWidth="1"/>
    <col min="13824" max="13824" width="9.1796875" style="46"/>
    <col min="13825" max="13825" width="12.81640625" style="46" customWidth="1"/>
    <col min="13826" max="13826" width="9.1796875" style="46"/>
    <col min="13827" max="13827" width="12.1796875" style="46" customWidth="1"/>
    <col min="13828" max="14073" width="9.1796875" style="46"/>
    <col min="14074" max="14074" width="29.7265625" style="46" bestFit="1" customWidth="1"/>
    <col min="14075" max="14075" width="43.453125" style="46" bestFit="1" customWidth="1"/>
    <col min="14076" max="14076" width="11.26953125" style="46" customWidth="1"/>
    <col min="14077" max="14077" width="14.453125" style="46" customWidth="1"/>
    <col min="14078" max="14078" width="14.26953125" style="46" bestFit="1" customWidth="1"/>
    <col min="14079" max="14079" width="10" style="46" customWidth="1"/>
    <col min="14080" max="14080" width="9.1796875" style="46"/>
    <col min="14081" max="14081" width="12.81640625" style="46" customWidth="1"/>
    <col min="14082" max="14082" width="9.1796875" style="46"/>
    <col min="14083" max="14083" width="12.1796875" style="46" customWidth="1"/>
    <col min="14084" max="14329" width="9.1796875" style="46"/>
    <col min="14330" max="14330" width="29.7265625" style="46" bestFit="1" customWidth="1"/>
    <col min="14331" max="14331" width="43.453125" style="46" bestFit="1" customWidth="1"/>
    <col min="14332" max="14332" width="11.26953125" style="46" customWidth="1"/>
    <col min="14333" max="14333" width="14.453125" style="46" customWidth="1"/>
    <col min="14334" max="14334" width="14.26953125" style="46" bestFit="1" customWidth="1"/>
    <col min="14335" max="14335" width="10" style="46" customWidth="1"/>
    <col min="14336" max="14336" width="9.1796875" style="46"/>
    <col min="14337" max="14337" width="12.81640625" style="46" customWidth="1"/>
    <col min="14338" max="14338" width="9.1796875" style="46"/>
    <col min="14339" max="14339" width="12.1796875" style="46" customWidth="1"/>
    <col min="14340" max="14585" width="9.1796875" style="46"/>
    <col min="14586" max="14586" width="29.7265625" style="46" bestFit="1" customWidth="1"/>
    <col min="14587" max="14587" width="43.453125" style="46" bestFit="1" customWidth="1"/>
    <col min="14588" max="14588" width="11.26953125" style="46" customWidth="1"/>
    <col min="14589" max="14589" width="14.453125" style="46" customWidth="1"/>
    <col min="14590" max="14590" width="14.26953125" style="46" bestFit="1" customWidth="1"/>
    <col min="14591" max="14591" width="10" style="46" customWidth="1"/>
    <col min="14592" max="14592" width="9.1796875" style="46"/>
    <col min="14593" max="14593" width="12.81640625" style="46" customWidth="1"/>
    <col min="14594" max="14594" width="9.1796875" style="46"/>
    <col min="14595" max="14595" width="12.1796875" style="46" customWidth="1"/>
    <col min="14596" max="14841" width="9.1796875" style="46"/>
    <col min="14842" max="14842" width="29.7265625" style="46" bestFit="1" customWidth="1"/>
    <col min="14843" max="14843" width="43.453125" style="46" bestFit="1" customWidth="1"/>
    <col min="14844" max="14844" width="11.26953125" style="46" customWidth="1"/>
    <col min="14845" max="14845" width="14.453125" style="46" customWidth="1"/>
    <col min="14846" max="14846" width="14.26953125" style="46" bestFit="1" customWidth="1"/>
    <col min="14847" max="14847" width="10" style="46" customWidth="1"/>
    <col min="14848" max="14848" width="9.1796875" style="46"/>
    <col min="14849" max="14849" width="12.81640625" style="46" customWidth="1"/>
    <col min="14850" max="14850" width="9.1796875" style="46"/>
    <col min="14851" max="14851" width="12.1796875" style="46" customWidth="1"/>
    <col min="14852" max="15097" width="9.1796875" style="46"/>
    <col min="15098" max="15098" width="29.7265625" style="46" bestFit="1" customWidth="1"/>
    <col min="15099" max="15099" width="43.453125" style="46" bestFit="1" customWidth="1"/>
    <col min="15100" max="15100" width="11.26953125" style="46" customWidth="1"/>
    <col min="15101" max="15101" width="14.453125" style="46" customWidth="1"/>
    <col min="15102" max="15102" width="14.26953125" style="46" bestFit="1" customWidth="1"/>
    <col min="15103" max="15103" width="10" style="46" customWidth="1"/>
    <col min="15104" max="15104" width="9.1796875" style="46"/>
    <col min="15105" max="15105" width="12.81640625" style="46" customWidth="1"/>
    <col min="15106" max="15106" width="9.1796875" style="46"/>
    <col min="15107" max="15107" width="12.1796875" style="46" customWidth="1"/>
    <col min="15108" max="15353" width="9.1796875" style="46"/>
    <col min="15354" max="15354" width="29.7265625" style="46" bestFit="1" customWidth="1"/>
    <col min="15355" max="15355" width="43.453125" style="46" bestFit="1" customWidth="1"/>
    <col min="15356" max="15356" width="11.26953125" style="46" customWidth="1"/>
    <col min="15357" max="15357" width="14.453125" style="46" customWidth="1"/>
    <col min="15358" max="15358" width="14.26953125" style="46" bestFit="1" customWidth="1"/>
    <col min="15359" max="15359" width="10" style="46" customWidth="1"/>
    <col min="15360" max="15360" width="9.1796875" style="46"/>
    <col min="15361" max="15361" width="12.81640625" style="46" customWidth="1"/>
    <col min="15362" max="15362" width="9.1796875" style="46"/>
    <col min="15363" max="15363" width="12.1796875" style="46" customWidth="1"/>
    <col min="15364" max="15609" width="9.1796875" style="46"/>
    <col min="15610" max="15610" width="29.7265625" style="46" bestFit="1" customWidth="1"/>
    <col min="15611" max="15611" width="43.453125" style="46" bestFit="1" customWidth="1"/>
    <col min="15612" max="15612" width="11.26953125" style="46" customWidth="1"/>
    <col min="15613" max="15613" width="14.453125" style="46" customWidth="1"/>
    <col min="15614" max="15614" width="14.26953125" style="46" bestFit="1" customWidth="1"/>
    <col min="15615" max="15615" width="10" style="46" customWidth="1"/>
    <col min="15616" max="15616" width="9.1796875" style="46"/>
    <col min="15617" max="15617" width="12.81640625" style="46" customWidth="1"/>
    <col min="15618" max="15618" width="9.1796875" style="46"/>
    <col min="15619" max="15619" width="12.1796875" style="46" customWidth="1"/>
    <col min="15620" max="15865" width="9.1796875" style="46"/>
    <col min="15866" max="15866" width="29.7265625" style="46" bestFit="1" customWidth="1"/>
    <col min="15867" max="15867" width="43.453125" style="46" bestFit="1" customWidth="1"/>
    <col min="15868" max="15868" width="11.26953125" style="46" customWidth="1"/>
    <col min="15869" max="15869" width="14.453125" style="46" customWidth="1"/>
    <col min="15870" max="15870" width="14.26953125" style="46" bestFit="1" customWidth="1"/>
    <col min="15871" max="15871" width="10" style="46" customWidth="1"/>
    <col min="15872" max="15872" width="9.1796875" style="46"/>
    <col min="15873" max="15873" width="12.81640625" style="46" customWidth="1"/>
    <col min="15874" max="15874" width="9.1796875" style="46"/>
    <col min="15875" max="15875" width="12.1796875" style="46" customWidth="1"/>
    <col min="15876" max="16121" width="9.1796875" style="46"/>
    <col min="16122" max="16122" width="29.7265625" style="46" bestFit="1" customWidth="1"/>
    <col min="16123" max="16123" width="43.453125" style="46" bestFit="1" customWidth="1"/>
    <col min="16124" max="16124" width="11.26953125" style="46" customWidth="1"/>
    <col min="16125" max="16125" width="14.453125" style="46" customWidth="1"/>
    <col min="16126" max="16126" width="14.26953125" style="46" bestFit="1" customWidth="1"/>
    <col min="16127" max="16127" width="10" style="46" customWidth="1"/>
    <col min="16128" max="16128" width="9.1796875" style="46"/>
    <col min="16129" max="16129" width="12.81640625" style="46" customWidth="1"/>
    <col min="16130" max="16130" width="9.1796875" style="46"/>
    <col min="16131" max="16131" width="12.1796875" style="46" customWidth="1"/>
    <col min="16132" max="16384" width="9.1796875" style="46"/>
  </cols>
  <sheetData>
    <row r="1" spans="1:10" ht="18" x14ac:dyDescent="0.25">
      <c r="A1" s="337" t="s">
        <v>125</v>
      </c>
      <c r="B1" s="338"/>
      <c r="C1" s="338"/>
      <c r="D1" s="338"/>
      <c r="E1" s="338"/>
      <c r="F1" s="338"/>
      <c r="G1" s="338"/>
      <c r="H1" s="338"/>
    </row>
    <row r="2" spans="1:10" ht="18" customHeight="1" x14ac:dyDescent="0.35">
      <c r="A2" s="339" t="s">
        <v>96</v>
      </c>
      <c r="B2" s="339"/>
      <c r="C2" s="339"/>
      <c r="D2" s="339"/>
      <c r="E2" s="339"/>
      <c r="F2" s="339"/>
      <c r="G2" s="339"/>
      <c r="H2" s="339"/>
    </row>
    <row r="3" spans="1:10" ht="17.5" x14ac:dyDescent="0.35">
      <c r="A3" s="339" t="s">
        <v>144</v>
      </c>
      <c r="B3" s="339"/>
      <c r="C3" s="339"/>
      <c r="D3" s="339"/>
      <c r="E3" s="339"/>
      <c r="F3" s="339"/>
      <c r="G3" s="339"/>
      <c r="H3" s="339"/>
    </row>
    <row r="4" spans="1:10" ht="17.5" x14ac:dyDescent="0.35">
      <c r="A4" s="343" t="s">
        <v>328</v>
      </c>
      <c r="B4" s="343"/>
      <c r="C4" s="343"/>
      <c r="D4" s="343"/>
      <c r="E4" s="343"/>
      <c r="F4" s="343"/>
      <c r="G4" s="343"/>
      <c r="H4" s="343"/>
    </row>
    <row r="5" spans="1:10" ht="17.5" x14ac:dyDescent="0.35">
      <c r="A5" s="344" t="s">
        <v>128</v>
      </c>
      <c r="B5" s="344"/>
      <c r="C5" s="344"/>
      <c r="D5" s="344"/>
      <c r="E5" s="344"/>
      <c r="F5" s="344"/>
      <c r="G5" s="344"/>
      <c r="H5" s="344"/>
    </row>
    <row r="6" spans="1:10" ht="15.5" x14ac:dyDescent="0.35">
      <c r="A6" s="47" t="s">
        <v>114</v>
      </c>
      <c r="C6" s="74"/>
      <c r="D6" s="74"/>
      <c r="E6" s="74"/>
      <c r="F6" s="74"/>
      <c r="G6" s="74"/>
      <c r="H6" s="74"/>
    </row>
    <row r="7" spans="1:10" s="61" customFormat="1" ht="26" x14ac:dyDescent="0.3">
      <c r="A7" s="70"/>
      <c r="B7" s="71" t="s">
        <v>137</v>
      </c>
      <c r="C7" s="72" t="s">
        <v>1</v>
      </c>
      <c r="D7" s="71" t="s">
        <v>120</v>
      </c>
      <c r="E7" s="71" t="s">
        <v>121</v>
      </c>
      <c r="F7" s="71" t="s">
        <v>124</v>
      </c>
      <c r="G7" s="71" t="s">
        <v>122</v>
      </c>
      <c r="H7" s="71" t="s">
        <v>123</v>
      </c>
      <c r="I7" s="73" t="s">
        <v>0</v>
      </c>
      <c r="J7" s="73" t="s">
        <v>99</v>
      </c>
    </row>
    <row r="8" spans="1:10" x14ac:dyDescent="0.25">
      <c r="A8" s="69">
        <v>1</v>
      </c>
      <c r="B8" s="54" t="s">
        <v>321</v>
      </c>
      <c r="C8" s="75" t="s">
        <v>317</v>
      </c>
      <c r="D8" s="76">
        <v>20</v>
      </c>
      <c r="E8" s="57">
        <v>51</v>
      </c>
      <c r="F8" s="1">
        <f>D8*E8</f>
        <v>1020</v>
      </c>
      <c r="G8" s="60">
        <v>0.435</v>
      </c>
      <c r="H8" s="45">
        <f>F8*G8</f>
        <v>443.7</v>
      </c>
      <c r="I8" s="77">
        <v>106282.86</v>
      </c>
      <c r="J8" s="77">
        <v>143211.07</v>
      </c>
    </row>
    <row r="9" spans="1:10" x14ac:dyDescent="0.25">
      <c r="A9" s="69">
        <v>2</v>
      </c>
      <c r="B9" s="56"/>
      <c r="C9" s="75"/>
      <c r="D9" s="76"/>
      <c r="E9" s="57"/>
      <c r="F9" s="1">
        <f>D9*E9</f>
        <v>0</v>
      </c>
      <c r="G9" s="60"/>
      <c r="H9" s="45">
        <f>F9*G9</f>
        <v>0</v>
      </c>
      <c r="I9" s="77">
        <v>83535.86</v>
      </c>
      <c r="J9" s="77">
        <v>110943.31</v>
      </c>
    </row>
    <row r="10" spans="1:10" x14ac:dyDescent="0.25">
      <c r="A10" s="69">
        <v>3</v>
      </c>
      <c r="B10" s="54"/>
      <c r="C10" s="75"/>
      <c r="D10" s="76"/>
      <c r="E10" s="57"/>
      <c r="F10" s="1">
        <f t="shared" ref="F10:F33" si="0">D10*E10</f>
        <v>0</v>
      </c>
      <c r="G10" s="60"/>
      <c r="H10" s="45">
        <f t="shared" ref="H10:H33" si="1">F10*G10</f>
        <v>0</v>
      </c>
      <c r="I10" s="77">
        <v>87209.02</v>
      </c>
      <c r="J10" s="77">
        <v>119346.89</v>
      </c>
    </row>
    <row r="11" spans="1:10" x14ac:dyDescent="0.25">
      <c r="A11" s="69">
        <v>4</v>
      </c>
      <c r="B11" s="56"/>
      <c r="C11" s="75"/>
      <c r="D11" s="76"/>
      <c r="E11" s="58"/>
      <c r="F11" s="1">
        <f t="shared" si="0"/>
        <v>0</v>
      </c>
      <c r="G11" s="60"/>
      <c r="H11" s="45">
        <f t="shared" si="1"/>
        <v>0</v>
      </c>
      <c r="I11" s="77">
        <v>75033.03</v>
      </c>
      <c r="J11" s="77">
        <v>99261.759999999995</v>
      </c>
    </row>
    <row r="12" spans="1:10" x14ac:dyDescent="0.25">
      <c r="A12" s="69">
        <v>5</v>
      </c>
      <c r="B12" s="56"/>
      <c r="C12" s="75"/>
      <c r="D12" s="76"/>
      <c r="E12" s="58"/>
      <c r="F12" s="1">
        <f t="shared" si="0"/>
        <v>0</v>
      </c>
      <c r="G12" s="60"/>
      <c r="H12" s="45">
        <f t="shared" si="1"/>
        <v>0</v>
      </c>
      <c r="I12" s="77">
        <v>46357.56</v>
      </c>
      <c r="J12" s="77">
        <v>67995.38</v>
      </c>
    </row>
    <row r="13" spans="1:10" x14ac:dyDescent="0.25">
      <c r="A13" s="69">
        <v>6</v>
      </c>
      <c r="B13" s="56"/>
      <c r="C13" s="75"/>
      <c r="D13" s="76"/>
      <c r="E13" s="58"/>
      <c r="F13" s="1">
        <f t="shared" si="0"/>
        <v>0</v>
      </c>
      <c r="G13" s="60"/>
      <c r="H13" s="45">
        <f t="shared" si="1"/>
        <v>0</v>
      </c>
      <c r="I13" s="77">
        <v>39583.800000000003</v>
      </c>
      <c r="J13" s="77">
        <v>59145.07</v>
      </c>
    </row>
    <row r="14" spans="1:10" x14ac:dyDescent="0.25">
      <c r="A14" s="69">
        <v>7</v>
      </c>
      <c r="B14" s="56"/>
      <c r="C14" s="75"/>
      <c r="D14" s="76"/>
      <c r="E14" s="59"/>
      <c r="F14" s="1">
        <f t="shared" si="0"/>
        <v>0</v>
      </c>
      <c r="G14" s="60"/>
      <c r="H14" s="45">
        <f t="shared" si="1"/>
        <v>0</v>
      </c>
      <c r="I14" s="77">
        <v>36406.800000000003</v>
      </c>
      <c r="J14" s="77">
        <v>50860.56</v>
      </c>
    </row>
    <row r="15" spans="1:10" x14ac:dyDescent="0.25">
      <c r="A15" s="69">
        <v>8</v>
      </c>
      <c r="B15" s="56"/>
      <c r="C15" s="75"/>
      <c r="D15" s="76"/>
      <c r="E15" s="59"/>
      <c r="F15" s="1">
        <f t="shared" si="0"/>
        <v>0</v>
      </c>
      <c r="G15" s="60"/>
      <c r="H15" s="45">
        <f t="shared" si="1"/>
        <v>0</v>
      </c>
      <c r="I15" s="77">
        <v>84249.94</v>
      </c>
      <c r="J15" s="77">
        <v>119820.42</v>
      </c>
    </row>
    <row r="16" spans="1:10" x14ac:dyDescent="0.25">
      <c r="A16" s="69">
        <v>9</v>
      </c>
      <c r="B16" s="56"/>
      <c r="C16" s="78"/>
      <c r="D16" s="76"/>
      <c r="E16" s="59"/>
      <c r="F16" s="1">
        <f t="shared" si="0"/>
        <v>0</v>
      </c>
      <c r="G16" s="60"/>
      <c r="H16" s="45">
        <f t="shared" si="1"/>
        <v>0</v>
      </c>
      <c r="I16" s="77">
        <v>33009.96</v>
      </c>
      <c r="J16" s="77">
        <v>46597.96</v>
      </c>
    </row>
    <row r="17" spans="1:14" x14ac:dyDescent="0.25">
      <c r="A17" s="69">
        <v>10</v>
      </c>
      <c r="B17" s="56"/>
      <c r="C17" s="75"/>
      <c r="D17" s="76"/>
      <c r="E17" s="59"/>
      <c r="F17" s="1">
        <f t="shared" si="0"/>
        <v>0</v>
      </c>
      <c r="G17" s="60"/>
      <c r="H17" s="45">
        <f t="shared" si="1"/>
        <v>0</v>
      </c>
      <c r="I17" s="77">
        <v>48348.75</v>
      </c>
      <c r="J17" s="77">
        <v>69939.19</v>
      </c>
    </row>
    <row r="18" spans="1:14" x14ac:dyDescent="0.25">
      <c r="A18" s="69">
        <v>11</v>
      </c>
      <c r="B18" s="56"/>
      <c r="C18" s="75"/>
      <c r="D18" s="76"/>
      <c r="E18" s="59"/>
      <c r="F18" s="1">
        <f t="shared" si="0"/>
        <v>0</v>
      </c>
      <c r="G18" s="60"/>
      <c r="H18" s="45">
        <f t="shared" si="1"/>
        <v>0</v>
      </c>
      <c r="I18" s="77">
        <v>38205.96</v>
      </c>
      <c r="J18" s="77">
        <v>53059.22</v>
      </c>
      <c r="N18" s="79"/>
    </row>
    <row r="19" spans="1:14" x14ac:dyDescent="0.25">
      <c r="A19" s="69">
        <v>12</v>
      </c>
      <c r="B19" s="55"/>
      <c r="C19" s="75"/>
      <c r="D19" s="76"/>
      <c r="E19" s="59"/>
      <c r="F19" s="1">
        <f t="shared" si="0"/>
        <v>0</v>
      </c>
      <c r="G19" s="60"/>
      <c r="H19" s="45">
        <f t="shared" si="1"/>
        <v>0</v>
      </c>
      <c r="I19" s="77">
        <v>43649.4</v>
      </c>
      <c r="J19" s="77">
        <v>68827.81</v>
      </c>
    </row>
    <row r="20" spans="1:14" x14ac:dyDescent="0.25">
      <c r="A20" s="69">
        <v>13</v>
      </c>
      <c r="B20" s="55"/>
      <c r="C20" s="75"/>
      <c r="D20" s="76"/>
      <c r="E20" s="59"/>
      <c r="F20" s="1">
        <f t="shared" si="0"/>
        <v>0</v>
      </c>
      <c r="G20" s="60"/>
      <c r="H20" s="45">
        <f t="shared" si="1"/>
        <v>0</v>
      </c>
      <c r="I20" s="77">
        <v>41751.599999999999</v>
      </c>
      <c r="J20" s="77">
        <v>61527.32</v>
      </c>
    </row>
    <row r="21" spans="1:14" x14ac:dyDescent="0.25">
      <c r="A21" s="69">
        <v>14</v>
      </c>
      <c r="B21" s="55"/>
      <c r="C21" s="75"/>
      <c r="D21" s="76"/>
      <c r="E21" s="59"/>
      <c r="F21" s="1">
        <f t="shared" si="0"/>
        <v>0</v>
      </c>
      <c r="G21" s="60"/>
      <c r="H21" s="45">
        <f t="shared" si="1"/>
        <v>0</v>
      </c>
      <c r="I21" s="77">
        <v>41128.800000000003</v>
      </c>
      <c r="J21" s="77">
        <v>61415.3</v>
      </c>
    </row>
    <row r="22" spans="1:14" x14ac:dyDescent="0.25">
      <c r="A22" s="69">
        <v>15</v>
      </c>
      <c r="B22" s="56"/>
      <c r="C22" s="56"/>
      <c r="D22" s="76"/>
      <c r="E22" s="59"/>
      <c r="F22" s="1">
        <f t="shared" si="0"/>
        <v>0</v>
      </c>
      <c r="G22" s="60"/>
      <c r="H22" s="45">
        <f t="shared" si="1"/>
        <v>0</v>
      </c>
      <c r="I22" s="77">
        <v>30925.8</v>
      </c>
      <c r="J22" s="77">
        <v>52838.06</v>
      </c>
    </row>
    <row r="23" spans="1:14" x14ac:dyDescent="0.25">
      <c r="A23" s="69">
        <v>16</v>
      </c>
      <c r="B23" s="56"/>
      <c r="C23" s="76"/>
      <c r="D23" s="76"/>
      <c r="E23" s="59"/>
      <c r="F23" s="1">
        <f t="shared" si="0"/>
        <v>0</v>
      </c>
      <c r="G23" s="60"/>
      <c r="H23" s="45">
        <f t="shared" si="1"/>
        <v>0</v>
      </c>
      <c r="I23" s="77">
        <v>49575</v>
      </c>
      <c r="J23" s="77">
        <v>62660.06</v>
      </c>
    </row>
    <row r="24" spans="1:14" x14ac:dyDescent="0.25">
      <c r="A24" s="69">
        <v>17</v>
      </c>
      <c r="B24" s="56"/>
      <c r="C24" s="76"/>
      <c r="D24" s="76"/>
      <c r="E24" s="59"/>
      <c r="F24" s="1">
        <f t="shared" si="0"/>
        <v>0</v>
      </c>
      <c r="G24" s="60"/>
      <c r="H24" s="45">
        <f t="shared" si="1"/>
        <v>0</v>
      </c>
      <c r="I24" s="77"/>
      <c r="J24" s="77"/>
    </row>
    <row r="25" spans="1:14" x14ac:dyDescent="0.25">
      <c r="A25" s="69">
        <v>18</v>
      </c>
      <c r="B25" s="56"/>
      <c r="C25" s="76"/>
      <c r="D25" s="76"/>
      <c r="E25" s="59"/>
      <c r="F25" s="1">
        <f t="shared" si="0"/>
        <v>0</v>
      </c>
      <c r="G25" s="60"/>
      <c r="H25" s="45">
        <f t="shared" si="1"/>
        <v>0</v>
      </c>
      <c r="I25" s="77"/>
      <c r="J25" s="77"/>
    </row>
    <row r="26" spans="1:14" x14ac:dyDescent="0.25">
      <c r="A26" s="69">
        <v>19</v>
      </c>
      <c r="B26" s="56"/>
      <c r="C26" s="76"/>
      <c r="D26" s="76"/>
      <c r="E26" s="59"/>
      <c r="F26" s="1">
        <f t="shared" si="0"/>
        <v>0</v>
      </c>
      <c r="G26" s="60"/>
      <c r="H26" s="45">
        <f t="shared" si="1"/>
        <v>0</v>
      </c>
      <c r="I26" s="77"/>
      <c r="J26" s="77"/>
    </row>
    <row r="27" spans="1:14" x14ac:dyDescent="0.25">
      <c r="A27" s="69">
        <v>20</v>
      </c>
      <c r="B27" s="56"/>
      <c r="C27" s="76"/>
      <c r="D27" s="76"/>
      <c r="E27" s="59"/>
      <c r="F27" s="1">
        <f t="shared" si="0"/>
        <v>0</v>
      </c>
      <c r="G27" s="60"/>
      <c r="H27" s="45">
        <f t="shared" si="1"/>
        <v>0</v>
      </c>
      <c r="I27" s="77"/>
      <c r="J27" s="77"/>
    </row>
    <row r="28" spans="1:14" x14ac:dyDescent="0.25">
      <c r="A28" s="69">
        <v>21</v>
      </c>
      <c r="B28" s="56"/>
      <c r="C28" s="76"/>
      <c r="D28" s="76"/>
      <c r="E28" s="59"/>
      <c r="F28" s="1">
        <f t="shared" si="0"/>
        <v>0</v>
      </c>
      <c r="G28" s="60"/>
      <c r="H28" s="45">
        <f t="shared" si="1"/>
        <v>0</v>
      </c>
      <c r="I28" s="77"/>
      <c r="J28" s="77"/>
    </row>
    <row r="29" spans="1:14" x14ac:dyDescent="0.25">
      <c r="A29" s="69">
        <v>22</v>
      </c>
      <c r="B29" s="56"/>
      <c r="C29" s="76"/>
      <c r="D29" s="76"/>
      <c r="E29" s="59"/>
      <c r="F29" s="1">
        <f t="shared" si="0"/>
        <v>0</v>
      </c>
      <c r="G29" s="60"/>
      <c r="H29" s="45">
        <f t="shared" si="1"/>
        <v>0</v>
      </c>
      <c r="I29" s="77"/>
      <c r="J29" s="77"/>
    </row>
    <row r="30" spans="1:14" x14ac:dyDescent="0.25">
      <c r="A30" s="69">
        <v>23</v>
      </c>
      <c r="B30" s="56"/>
      <c r="C30" s="76"/>
      <c r="D30" s="76"/>
      <c r="E30" s="59"/>
      <c r="F30" s="1">
        <f t="shared" si="0"/>
        <v>0</v>
      </c>
      <c r="G30" s="60"/>
      <c r="H30" s="45">
        <f t="shared" si="1"/>
        <v>0</v>
      </c>
      <c r="I30" s="77"/>
      <c r="J30" s="77"/>
    </row>
    <row r="31" spans="1:14" x14ac:dyDescent="0.25">
      <c r="A31" s="69">
        <v>24</v>
      </c>
      <c r="B31" s="56"/>
      <c r="C31" s="76"/>
      <c r="D31" s="76"/>
      <c r="E31" s="59"/>
      <c r="F31" s="1">
        <f t="shared" si="0"/>
        <v>0</v>
      </c>
      <c r="G31" s="60"/>
      <c r="H31" s="45">
        <f t="shared" si="1"/>
        <v>0</v>
      </c>
      <c r="I31" s="77"/>
      <c r="J31" s="77"/>
    </row>
    <row r="32" spans="1:14" x14ac:dyDescent="0.25">
      <c r="A32" s="69">
        <v>25</v>
      </c>
      <c r="B32" s="56"/>
      <c r="C32" s="76"/>
      <c r="D32" s="76"/>
      <c r="E32" s="59"/>
      <c r="F32" s="1">
        <f t="shared" si="0"/>
        <v>0</v>
      </c>
      <c r="G32" s="60"/>
      <c r="H32" s="45">
        <f t="shared" si="1"/>
        <v>0</v>
      </c>
      <c r="I32" s="77"/>
      <c r="J32" s="77"/>
    </row>
    <row r="33" spans="1:10" x14ac:dyDescent="0.25">
      <c r="A33" s="69">
        <v>26</v>
      </c>
      <c r="B33" s="56"/>
      <c r="C33" s="76"/>
      <c r="D33" s="76"/>
      <c r="E33" s="59"/>
      <c r="F33" s="1">
        <f t="shared" si="0"/>
        <v>0</v>
      </c>
      <c r="G33" s="60"/>
      <c r="H33" s="45">
        <f t="shared" si="1"/>
        <v>0</v>
      </c>
      <c r="I33" s="77">
        <v>47518.2</v>
      </c>
      <c r="J33" s="77">
        <v>62763.82</v>
      </c>
    </row>
    <row r="34" spans="1:10" ht="15.5" x14ac:dyDescent="0.35">
      <c r="A34" s="340" t="s">
        <v>97</v>
      </c>
      <c r="B34" s="341"/>
      <c r="C34" s="342"/>
      <c r="D34" s="65">
        <f>SUM(D8:D33)</f>
        <v>20</v>
      </c>
      <c r="E34" s="66">
        <f>SUM(E8:E33)</f>
        <v>51</v>
      </c>
      <c r="F34" s="67">
        <f>SUM(F8:F33)</f>
        <v>1020</v>
      </c>
      <c r="G34" s="68"/>
      <c r="H34" s="67">
        <f>SUM(H8:H33)</f>
        <v>443.7</v>
      </c>
      <c r="I34" s="80">
        <f>SUM(I8:I33)</f>
        <v>932772.34</v>
      </c>
      <c r="J34" s="80">
        <f>SUM(J8:J33)</f>
        <v>1310213.2000000004</v>
      </c>
    </row>
    <row r="35" spans="1:10" ht="15.5" x14ac:dyDescent="0.35">
      <c r="A35" s="336"/>
      <c r="B35" s="336"/>
      <c r="C35" s="336"/>
      <c r="D35" s="82"/>
      <c r="E35" s="83"/>
      <c r="F35" s="84"/>
      <c r="G35" s="83"/>
      <c r="H35" s="84"/>
    </row>
    <row r="36" spans="1:10" ht="15.5" x14ac:dyDescent="0.35">
      <c r="A36" s="336"/>
      <c r="B36" s="336"/>
      <c r="C36" s="336"/>
      <c r="D36" s="82"/>
      <c r="E36" s="83"/>
      <c r="F36" s="84"/>
      <c r="G36" s="83"/>
      <c r="H36" s="84"/>
    </row>
    <row r="37" spans="1:10" s="79" customFormat="1" ht="15.5" x14ac:dyDescent="0.35">
      <c r="A37" s="62" t="s">
        <v>118</v>
      </c>
    </row>
    <row r="38" spans="1:10" ht="15.5" x14ac:dyDescent="0.35">
      <c r="A38" s="63" t="s">
        <v>2</v>
      </c>
      <c r="C38" s="79"/>
      <c r="D38" s="79"/>
      <c r="E38" s="79"/>
      <c r="F38" s="81"/>
      <c r="G38" s="79"/>
      <c r="H38" s="79"/>
    </row>
    <row r="40" spans="1:10" ht="15.5" x14ac:dyDescent="0.35">
      <c r="A40" s="47" t="s">
        <v>115</v>
      </c>
      <c r="H40" s="64">
        <v>0</v>
      </c>
    </row>
    <row r="42" spans="1:10" ht="15.5" x14ac:dyDescent="0.35">
      <c r="A42" s="47" t="s">
        <v>116</v>
      </c>
      <c r="C42" s="48" t="s">
        <v>3</v>
      </c>
      <c r="D42" s="48" t="s">
        <v>4</v>
      </c>
      <c r="E42" s="48" t="s">
        <v>5</v>
      </c>
      <c r="F42" s="48" t="s">
        <v>119</v>
      </c>
      <c r="G42" s="49"/>
    </row>
    <row r="43" spans="1:10" ht="14" x14ac:dyDescent="0.3">
      <c r="A43" s="46" t="s">
        <v>102</v>
      </c>
      <c r="C43" s="3"/>
      <c r="D43" s="3"/>
      <c r="E43" s="3"/>
      <c r="F43" s="3"/>
      <c r="G43" s="49"/>
      <c r="H43" s="79"/>
    </row>
    <row r="44" spans="1:10" ht="14" x14ac:dyDescent="0.3">
      <c r="A44" s="46" t="s">
        <v>102</v>
      </c>
      <c r="C44" s="3"/>
      <c r="D44" s="3"/>
      <c r="E44" s="3"/>
      <c r="F44" s="3"/>
      <c r="G44" s="49"/>
    </row>
    <row r="45" spans="1:10" ht="14" x14ac:dyDescent="0.3">
      <c r="A45" s="46" t="s">
        <v>102</v>
      </c>
      <c r="C45" s="3"/>
      <c r="D45" s="3"/>
      <c r="E45" s="3"/>
      <c r="F45" s="3"/>
      <c r="G45" s="49"/>
    </row>
    <row r="46" spans="1:10" ht="14" x14ac:dyDescent="0.3">
      <c r="A46" s="46" t="s">
        <v>102</v>
      </c>
      <c r="C46" s="3"/>
      <c r="D46" s="3"/>
      <c r="E46" s="3"/>
      <c r="F46" s="3"/>
      <c r="G46" s="49"/>
    </row>
    <row r="47" spans="1:10" ht="14" x14ac:dyDescent="0.3">
      <c r="A47" s="50" t="s">
        <v>6</v>
      </c>
      <c r="C47" s="4">
        <f>SUM(C43:C46)</f>
        <v>0</v>
      </c>
      <c r="D47" s="4">
        <f>SUM(D43:D46)</f>
        <v>0</v>
      </c>
      <c r="E47" s="4">
        <f>SUM(E43:E46)</f>
        <v>0</v>
      </c>
      <c r="F47" s="4">
        <f>SUM(F43:F46)</f>
        <v>0</v>
      </c>
      <c r="H47" s="64">
        <f>SUM(C47:F47)</f>
        <v>0</v>
      </c>
    </row>
    <row r="49" spans="1:8" ht="15.5" x14ac:dyDescent="0.35">
      <c r="A49" s="47" t="s">
        <v>117</v>
      </c>
      <c r="H49" s="64">
        <v>0</v>
      </c>
    </row>
    <row r="52" spans="1:8" ht="14" x14ac:dyDescent="0.3">
      <c r="D52" s="4"/>
    </row>
  </sheetData>
  <mergeCells count="8">
    <mergeCell ref="A35:C35"/>
    <mergeCell ref="A36:C36"/>
    <mergeCell ref="A1:H1"/>
    <mergeCell ref="A2:H2"/>
    <mergeCell ref="A3:H3"/>
    <mergeCell ref="A4:H4"/>
    <mergeCell ref="A5:H5"/>
    <mergeCell ref="A34:C34"/>
  </mergeCells>
  <printOptions horizontalCentered="1" gridLines="1"/>
  <pageMargins left="0.5" right="0.5" top="0.71" bottom="0.64" header="0.5" footer="0.5"/>
  <pageSetup scale="83"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04"/>
  <sheetViews>
    <sheetView workbookViewId="0">
      <selection activeCell="E29" sqref="E29"/>
    </sheetView>
  </sheetViews>
  <sheetFormatPr defaultRowHeight="12.5" x14ac:dyDescent="0.25"/>
  <cols>
    <col min="1" max="1" width="44" style="2" customWidth="1"/>
    <col min="2" max="2" width="10.54296875" style="2" customWidth="1"/>
    <col min="3" max="3" width="13.1796875" style="2" customWidth="1"/>
    <col min="4" max="4" width="12.453125" style="2" customWidth="1"/>
    <col min="5" max="5" width="14.1796875" style="2" customWidth="1"/>
    <col min="6" max="6" width="15.7265625" style="2" customWidth="1"/>
    <col min="7" max="7" width="9.1796875" style="2" customWidth="1"/>
    <col min="8" max="8" width="9.1796875" style="5" customWidth="1"/>
    <col min="9" max="256" width="9.1796875" style="2"/>
    <col min="257" max="257" width="44" style="2" customWidth="1"/>
    <col min="258" max="258" width="10.54296875" style="2" customWidth="1"/>
    <col min="259" max="259" width="14.1796875" style="2" customWidth="1"/>
    <col min="260" max="260" width="11.7265625" style="2" customWidth="1"/>
    <col min="261" max="261" width="13.7265625" style="2" customWidth="1"/>
    <col min="262" max="262" width="13.81640625" style="2" customWidth="1"/>
    <col min="263" max="264" width="9.1796875" style="2" customWidth="1"/>
    <col min="265" max="512" width="9.1796875" style="2"/>
    <col min="513" max="513" width="44" style="2" customWidth="1"/>
    <col min="514" max="514" width="10.54296875" style="2" customWidth="1"/>
    <col min="515" max="515" width="14.1796875" style="2" customWidth="1"/>
    <col min="516" max="516" width="11.7265625" style="2" customWidth="1"/>
    <col min="517" max="517" width="13.7265625" style="2" customWidth="1"/>
    <col min="518" max="518" width="13.81640625" style="2" customWidth="1"/>
    <col min="519" max="520" width="9.1796875" style="2" customWidth="1"/>
    <col min="521" max="768" width="9.1796875" style="2"/>
    <col min="769" max="769" width="44" style="2" customWidth="1"/>
    <col min="770" max="770" width="10.54296875" style="2" customWidth="1"/>
    <col min="771" max="771" width="14.1796875" style="2" customWidth="1"/>
    <col min="772" max="772" width="11.7265625" style="2" customWidth="1"/>
    <col min="773" max="773" width="13.7265625" style="2" customWidth="1"/>
    <col min="774" max="774" width="13.81640625" style="2" customWidth="1"/>
    <col min="775" max="776" width="9.1796875" style="2" customWidth="1"/>
    <col min="777" max="1024" width="9.1796875" style="2"/>
    <col min="1025" max="1025" width="44" style="2" customWidth="1"/>
    <col min="1026" max="1026" width="10.54296875" style="2" customWidth="1"/>
    <col min="1027" max="1027" width="14.1796875" style="2" customWidth="1"/>
    <col min="1028" max="1028" width="11.7265625" style="2" customWidth="1"/>
    <col min="1029" max="1029" width="13.7265625" style="2" customWidth="1"/>
    <col min="1030" max="1030" width="13.81640625" style="2" customWidth="1"/>
    <col min="1031" max="1032" width="9.1796875" style="2" customWidth="1"/>
    <col min="1033" max="1280" width="9.1796875" style="2"/>
    <col min="1281" max="1281" width="44" style="2" customWidth="1"/>
    <col min="1282" max="1282" width="10.54296875" style="2" customWidth="1"/>
    <col min="1283" max="1283" width="14.1796875" style="2" customWidth="1"/>
    <col min="1284" max="1284" width="11.7265625" style="2" customWidth="1"/>
    <col min="1285" max="1285" width="13.7265625" style="2" customWidth="1"/>
    <col min="1286" max="1286" width="13.81640625" style="2" customWidth="1"/>
    <col min="1287" max="1288" width="9.1796875" style="2" customWidth="1"/>
    <col min="1289" max="1536" width="9.1796875" style="2"/>
    <col min="1537" max="1537" width="44" style="2" customWidth="1"/>
    <col min="1538" max="1538" width="10.54296875" style="2" customWidth="1"/>
    <col min="1539" max="1539" width="14.1796875" style="2" customWidth="1"/>
    <col min="1540" max="1540" width="11.7265625" style="2" customWidth="1"/>
    <col min="1541" max="1541" width="13.7265625" style="2" customWidth="1"/>
    <col min="1542" max="1542" width="13.81640625" style="2" customWidth="1"/>
    <col min="1543" max="1544" width="9.1796875" style="2" customWidth="1"/>
    <col min="1545" max="1792" width="9.1796875" style="2"/>
    <col min="1793" max="1793" width="44" style="2" customWidth="1"/>
    <col min="1794" max="1794" width="10.54296875" style="2" customWidth="1"/>
    <col min="1795" max="1795" width="14.1796875" style="2" customWidth="1"/>
    <col min="1796" max="1796" width="11.7265625" style="2" customWidth="1"/>
    <col min="1797" max="1797" width="13.7265625" style="2" customWidth="1"/>
    <col min="1798" max="1798" width="13.81640625" style="2" customWidth="1"/>
    <col min="1799" max="1800" width="9.1796875" style="2" customWidth="1"/>
    <col min="1801" max="2048" width="9.1796875" style="2"/>
    <col min="2049" max="2049" width="44" style="2" customWidth="1"/>
    <col min="2050" max="2050" width="10.54296875" style="2" customWidth="1"/>
    <col min="2051" max="2051" width="14.1796875" style="2" customWidth="1"/>
    <col min="2052" max="2052" width="11.7265625" style="2" customWidth="1"/>
    <col min="2053" max="2053" width="13.7265625" style="2" customWidth="1"/>
    <col min="2054" max="2054" width="13.81640625" style="2" customWidth="1"/>
    <col min="2055" max="2056" width="9.1796875" style="2" customWidth="1"/>
    <col min="2057" max="2304" width="9.1796875" style="2"/>
    <col min="2305" max="2305" width="44" style="2" customWidth="1"/>
    <col min="2306" max="2306" width="10.54296875" style="2" customWidth="1"/>
    <col min="2307" max="2307" width="14.1796875" style="2" customWidth="1"/>
    <col min="2308" max="2308" width="11.7265625" style="2" customWidth="1"/>
    <col min="2309" max="2309" width="13.7265625" style="2" customWidth="1"/>
    <col min="2310" max="2310" width="13.81640625" style="2" customWidth="1"/>
    <col min="2311" max="2312" width="9.1796875" style="2" customWidth="1"/>
    <col min="2313" max="2560" width="9.1796875" style="2"/>
    <col min="2561" max="2561" width="44" style="2" customWidth="1"/>
    <col min="2562" max="2562" width="10.54296875" style="2" customWidth="1"/>
    <col min="2563" max="2563" width="14.1796875" style="2" customWidth="1"/>
    <col min="2564" max="2564" width="11.7265625" style="2" customWidth="1"/>
    <col min="2565" max="2565" width="13.7265625" style="2" customWidth="1"/>
    <col min="2566" max="2566" width="13.81640625" style="2" customWidth="1"/>
    <col min="2567" max="2568" width="9.1796875" style="2" customWidth="1"/>
    <col min="2569" max="2816" width="9.1796875" style="2"/>
    <col min="2817" max="2817" width="44" style="2" customWidth="1"/>
    <col min="2818" max="2818" width="10.54296875" style="2" customWidth="1"/>
    <col min="2819" max="2819" width="14.1796875" style="2" customWidth="1"/>
    <col min="2820" max="2820" width="11.7265625" style="2" customWidth="1"/>
    <col min="2821" max="2821" width="13.7265625" style="2" customWidth="1"/>
    <col min="2822" max="2822" width="13.81640625" style="2" customWidth="1"/>
    <col min="2823" max="2824" width="9.1796875" style="2" customWidth="1"/>
    <col min="2825" max="3072" width="9.1796875" style="2"/>
    <col min="3073" max="3073" width="44" style="2" customWidth="1"/>
    <col min="3074" max="3074" width="10.54296875" style="2" customWidth="1"/>
    <col min="3075" max="3075" width="14.1796875" style="2" customWidth="1"/>
    <col min="3076" max="3076" width="11.7265625" style="2" customWidth="1"/>
    <col min="3077" max="3077" width="13.7265625" style="2" customWidth="1"/>
    <col min="3078" max="3078" width="13.81640625" style="2" customWidth="1"/>
    <col min="3079" max="3080" width="9.1796875" style="2" customWidth="1"/>
    <col min="3081" max="3328" width="9.1796875" style="2"/>
    <col min="3329" max="3329" width="44" style="2" customWidth="1"/>
    <col min="3330" max="3330" width="10.54296875" style="2" customWidth="1"/>
    <col min="3331" max="3331" width="14.1796875" style="2" customWidth="1"/>
    <col min="3332" max="3332" width="11.7265625" style="2" customWidth="1"/>
    <col min="3333" max="3333" width="13.7265625" style="2" customWidth="1"/>
    <col min="3334" max="3334" width="13.81640625" style="2" customWidth="1"/>
    <col min="3335" max="3336" width="9.1796875" style="2" customWidth="1"/>
    <col min="3337" max="3584" width="9.1796875" style="2"/>
    <col min="3585" max="3585" width="44" style="2" customWidth="1"/>
    <col min="3586" max="3586" width="10.54296875" style="2" customWidth="1"/>
    <col min="3587" max="3587" width="14.1796875" style="2" customWidth="1"/>
    <col min="3588" max="3588" width="11.7265625" style="2" customWidth="1"/>
    <col min="3589" max="3589" width="13.7265625" style="2" customWidth="1"/>
    <col min="3590" max="3590" width="13.81640625" style="2" customWidth="1"/>
    <col min="3591" max="3592" width="9.1796875" style="2" customWidth="1"/>
    <col min="3593" max="3840" width="9.1796875" style="2"/>
    <col min="3841" max="3841" width="44" style="2" customWidth="1"/>
    <col min="3842" max="3842" width="10.54296875" style="2" customWidth="1"/>
    <col min="3843" max="3843" width="14.1796875" style="2" customWidth="1"/>
    <col min="3844" max="3844" width="11.7265625" style="2" customWidth="1"/>
    <col min="3845" max="3845" width="13.7265625" style="2" customWidth="1"/>
    <col min="3846" max="3846" width="13.81640625" style="2" customWidth="1"/>
    <col min="3847" max="3848" width="9.1796875" style="2" customWidth="1"/>
    <col min="3849" max="4096" width="9.1796875" style="2"/>
    <col min="4097" max="4097" width="44" style="2" customWidth="1"/>
    <col min="4098" max="4098" width="10.54296875" style="2" customWidth="1"/>
    <col min="4099" max="4099" width="14.1796875" style="2" customWidth="1"/>
    <col min="4100" max="4100" width="11.7265625" style="2" customWidth="1"/>
    <col min="4101" max="4101" width="13.7265625" style="2" customWidth="1"/>
    <col min="4102" max="4102" width="13.81640625" style="2" customWidth="1"/>
    <col min="4103" max="4104" width="9.1796875" style="2" customWidth="1"/>
    <col min="4105" max="4352" width="9.1796875" style="2"/>
    <col min="4353" max="4353" width="44" style="2" customWidth="1"/>
    <col min="4354" max="4354" width="10.54296875" style="2" customWidth="1"/>
    <col min="4355" max="4355" width="14.1796875" style="2" customWidth="1"/>
    <col min="4356" max="4356" width="11.7265625" style="2" customWidth="1"/>
    <col min="4357" max="4357" width="13.7265625" style="2" customWidth="1"/>
    <col min="4358" max="4358" width="13.81640625" style="2" customWidth="1"/>
    <col min="4359" max="4360" width="9.1796875" style="2" customWidth="1"/>
    <col min="4361" max="4608" width="9.1796875" style="2"/>
    <col min="4609" max="4609" width="44" style="2" customWidth="1"/>
    <col min="4610" max="4610" width="10.54296875" style="2" customWidth="1"/>
    <col min="4611" max="4611" width="14.1796875" style="2" customWidth="1"/>
    <col min="4612" max="4612" width="11.7265625" style="2" customWidth="1"/>
    <col min="4613" max="4613" width="13.7265625" style="2" customWidth="1"/>
    <col min="4614" max="4614" width="13.81640625" style="2" customWidth="1"/>
    <col min="4615" max="4616" width="9.1796875" style="2" customWidth="1"/>
    <col min="4617" max="4864" width="9.1796875" style="2"/>
    <col min="4865" max="4865" width="44" style="2" customWidth="1"/>
    <col min="4866" max="4866" width="10.54296875" style="2" customWidth="1"/>
    <col min="4867" max="4867" width="14.1796875" style="2" customWidth="1"/>
    <col min="4868" max="4868" width="11.7265625" style="2" customWidth="1"/>
    <col min="4869" max="4869" width="13.7265625" style="2" customWidth="1"/>
    <col min="4870" max="4870" width="13.81640625" style="2" customWidth="1"/>
    <col min="4871" max="4872" width="9.1796875" style="2" customWidth="1"/>
    <col min="4873" max="5120" width="9.1796875" style="2"/>
    <col min="5121" max="5121" width="44" style="2" customWidth="1"/>
    <col min="5122" max="5122" width="10.54296875" style="2" customWidth="1"/>
    <col min="5123" max="5123" width="14.1796875" style="2" customWidth="1"/>
    <col min="5124" max="5124" width="11.7265625" style="2" customWidth="1"/>
    <col min="5125" max="5125" width="13.7265625" style="2" customWidth="1"/>
    <col min="5126" max="5126" width="13.81640625" style="2" customWidth="1"/>
    <col min="5127" max="5128" width="9.1796875" style="2" customWidth="1"/>
    <col min="5129" max="5376" width="9.1796875" style="2"/>
    <col min="5377" max="5377" width="44" style="2" customWidth="1"/>
    <col min="5378" max="5378" width="10.54296875" style="2" customWidth="1"/>
    <col min="5379" max="5379" width="14.1796875" style="2" customWidth="1"/>
    <col min="5380" max="5380" width="11.7265625" style="2" customWidth="1"/>
    <col min="5381" max="5381" width="13.7265625" style="2" customWidth="1"/>
    <col min="5382" max="5382" width="13.81640625" style="2" customWidth="1"/>
    <col min="5383" max="5384" width="9.1796875" style="2" customWidth="1"/>
    <col min="5385" max="5632" width="9.1796875" style="2"/>
    <col min="5633" max="5633" width="44" style="2" customWidth="1"/>
    <col min="5634" max="5634" width="10.54296875" style="2" customWidth="1"/>
    <col min="5635" max="5635" width="14.1796875" style="2" customWidth="1"/>
    <col min="5636" max="5636" width="11.7265625" style="2" customWidth="1"/>
    <col min="5637" max="5637" width="13.7265625" style="2" customWidth="1"/>
    <col min="5638" max="5638" width="13.81640625" style="2" customWidth="1"/>
    <col min="5639" max="5640" width="9.1796875" style="2" customWidth="1"/>
    <col min="5641" max="5888" width="9.1796875" style="2"/>
    <col min="5889" max="5889" width="44" style="2" customWidth="1"/>
    <col min="5890" max="5890" width="10.54296875" style="2" customWidth="1"/>
    <col min="5891" max="5891" width="14.1796875" style="2" customWidth="1"/>
    <col min="5892" max="5892" width="11.7265625" style="2" customWidth="1"/>
    <col min="5893" max="5893" width="13.7265625" style="2" customWidth="1"/>
    <col min="5894" max="5894" width="13.81640625" style="2" customWidth="1"/>
    <col min="5895" max="5896" width="9.1796875" style="2" customWidth="1"/>
    <col min="5897" max="6144" width="9.1796875" style="2"/>
    <col min="6145" max="6145" width="44" style="2" customWidth="1"/>
    <col min="6146" max="6146" width="10.54296875" style="2" customWidth="1"/>
    <col min="6147" max="6147" width="14.1796875" style="2" customWidth="1"/>
    <col min="6148" max="6148" width="11.7265625" style="2" customWidth="1"/>
    <col min="6149" max="6149" width="13.7265625" style="2" customWidth="1"/>
    <col min="6150" max="6150" width="13.81640625" style="2" customWidth="1"/>
    <col min="6151" max="6152" width="9.1796875" style="2" customWidth="1"/>
    <col min="6153" max="6400" width="9.1796875" style="2"/>
    <col min="6401" max="6401" width="44" style="2" customWidth="1"/>
    <col min="6402" max="6402" width="10.54296875" style="2" customWidth="1"/>
    <col min="6403" max="6403" width="14.1796875" style="2" customWidth="1"/>
    <col min="6404" max="6404" width="11.7265625" style="2" customWidth="1"/>
    <col min="6405" max="6405" width="13.7265625" style="2" customWidth="1"/>
    <col min="6406" max="6406" width="13.81640625" style="2" customWidth="1"/>
    <col min="6407" max="6408" width="9.1796875" style="2" customWidth="1"/>
    <col min="6409" max="6656" width="9.1796875" style="2"/>
    <col min="6657" max="6657" width="44" style="2" customWidth="1"/>
    <col min="6658" max="6658" width="10.54296875" style="2" customWidth="1"/>
    <col min="6659" max="6659" width="14.1796875" style="2" customWidth="1"/>
    <col min="6660" max="6660" width="11.7265625" style="2" customWidth="1"/>
    <col min="6661" max="6661" width="13.7265625" style="2" customWidth="1"/>
    <col min="6662" max="6662" width="13.81640625" style="2" customWidth="1"/>
    <col min="6663" max="6664" width="9.1796875" style="2" customWidth="1"/>
    <col min="6665" max="6912" width="9.1796875" style="2"/>
    <col min="6913" max="6913" width="44" style="2" customWidth="1"/>
    <col min="6914" max="6914" width="10.54296875" style="2" customWidth="1"/>
    <col min="6915" max="6915" width="14.1796875" style="2" customWidth="1"/>
    <col min="6916" max="6916" width="11.7265625" style="2" customWidth="1"/>
    <col min="6917" max="6917" width="13.7265625" style="2" customWidth="1"/>
    <col min="6918" max="6918" width="13.81640625" style="2" customWidth="1"/>
    <col min="6919" max="6920" width="9.1796875" style="2" customWidth="1"/>
    <col min="6921" max="7168" width="9.1796875" style="2"/>
    <col min="7169" max="7169" width="44" style="2" customWidth="1"/>
    <col min="7170" max="7170" width="10.54296875" style="2" customWidth="1"/>
    <col min="7171" max="7171" width="14.1796875" style="2" customWidth="1"/>
    <col min="7172" max="7172" width="11.7265625" style="2" customWidth="1"/>
    <col min="7173" max="7173" width="13.7265625" style="2" customWidth="1"/>
    <col min="7174" max="7174" width="13.81640625" style="2" customWidth="1"/>
    <col min="7175" max="7176" width="9.1796875" style="2" customWidth="1"/>
    <col min="7177" max="7424" width="9.1796875" style="2"/>
    <col min="7425" max="7425" width="44" style="2" customWidth="1"/>
    <col min="7426" max="7426" width="10.54296875" style="2" customWidth="1"/>
    <col min="7427" max="7427" width="14.1796875" style="2" customWidth="1"/>
    <col min="7428" max="7428" width="11.7265625" style="2" customWidth="1"/>
    <col min="7429" max="7429" width="13.7265625" style="2" customWidth="1"/>
    <col min="7430" max="7430" width="13.81640625" style="2" customWidth="1"/>
    <col min="7431" max="7432" width="9.1796875" style="2" customWidth="1"/>
    <col min="7433" max="7680" width="9.1796875" style="2"/>
    <col min="7681" max="7681" width="44" style="2" customWidth="1"/>
    <col min="7682" max="7682" width="10.54296875" style="2" customWidth="1"/>
    <col min="7683" max="7683" width="14.1796875" style="2" customWidth="1"/>
    <col min="7684" max="7684" width="11.7265625" style="2" customWidth="1"/>
    <col min="7685" max="7685" width="13.7265625" style="2" customWidth="1"/>
    <col min="7686" max="7686" width="13.81640625" style="2" customWidth="1"/>
    <col min="7687" max="7688" width="9.1796875" style="2" customWidth="1"/>
    <col min="7689" max="7936" width="9.1796875" style="2"/>
    <col min="7937" max="7937" width="44" style="2" customWidth="1"/>
    <col min="7938" max="7938" width="10.54296875" style="2" customWidth="1"/>
    <col min="7939" max="7939" width="14.1796875" style="2" customWidth="1"/>
    <col min="7940" max="7940" width="11.7265625" style="2" customWidth="1"/>
    <col min="7941" max="7941" width="13.7265625" style="2" customWidth="1"/>
    <col min="7942" max="7942" width="13.81640625" style="2" customWidth="1"/>
    <col min="7943" max="7944" width="9.1796875" style="2" customWidth="1"/>
    <col min="7945" max="8192" width="9.1796875" style="2"/>
    <col min="8193" max="8193" width="44" style="2" customWidth="1"/>
    <col min="8194" max="8194" width="10.54296875" style="2" customWidth="1"/>
    <col min="8195" max="8195" width="14.1796875" style="2" customWidth="1"/>
    <col min="8196" max="8196" width="11.7265625" style="2" customWidth="1"/>
    <col min="8197" max="8197" width="13.7265625" style="2" customWidth="1"/>
    <col min="8198" max="8198" width="13.81640625" style="2" customWidth="1"/>
    <col min="8199" max="8200" width="9.1796875" style="2" customWidth="1"/>
    <col min="8201" max="8448" width="9.1796875" style="2"/>
    <col min="8449" max="8449" width="44" style="2" customWidth="1"/>
    <col min="8450" max="8450" width="10.54296875" style="2" customWidth="1"/>
    <col min="8451" max="8451" width="14.1796875" style="2" customWidth="1"/>
    <col min="8452" max="8452" width="11.7265625" style="2" customWidth="1"/>
    <col min="8453" max="8453" width="13.7265625" style="2" customWidth="1"/>
    <col min="8454" max="8454" width="13.81640625" style="2" customWidth="1"/>
    <col min="8455" max="8456" width="9.1796875" style="2" customWidth="1"/>
    <col min="8457" max="8704" width="9.1796875" style="2"/>
    <col min="8705" max="8705" width="44" style="2" customWidth="1"/>
    <col min="8706" max="8706" width="10.54296875" style="2" customWidth="1"/>
    <col min="8707" max="8707" width="14.1796875" style="2" customWidth="1"/>
    <col min="8708" max="8708" width="11.7265625" style="2" customWidth="1"/>
    <col min="8709" max="8709" width="13.7265625" style="2" customWidth="1"/>
    <col min="8710" max="8710" width="13.81640625" style="2" customWidth="1"/>
    <col min="8711" max="8712" width="9.1796875" style="2" customWidth="1"/>
    <col min="8713" max="8960" width="9.1796875" style="2"/>
    <col min="8961" max="8961" width="44" style="2" customWidth="1"/>
    <col min="8962" max="8962" width="10.54296875" style="2" customWidth="1"/>
    <col min="8963" max="8963" width="14.1796875" style="2" customWidth="1"/>
    <col min="8964" max="8964" width="11.7265625" style="2" customWidth="1"/>
    <col min="8965" max="8965" width="13.7265625" style="2" customWidth="1"/>
    <col min="8966" max="8966" width="13.81640625" style="2" customWidth="1"/>
    <col min="8967" max="8968" width="9.1796875" style="2" customWidth="1"/>
    <col min="8969" max="9216" width="9.1796875" style="2"/>
    <col min="9217" max="9217" width="44" style="2" customWidth="1"/>
    <col min="9218" max="9218" width="10.54296875" style="2" customWidth="1"/>
    <col min="9219" max="9219" width="14.1796875" style="2" customWidth="1"/>
    <col min="9220" max="9220" width="11.7265625" style="2" customWidth="1"/>
    <col min="9221" max="9221" width="13.7265625" style="2" customWidth="1"/>
    <col min="9222" max="9222" width="13.81640625" style="2" customWidth="1"/>
    <col min="9223" max="9224" width="9.1796875" style="2" customWidth="1"/>
    <col min="9225" max="9472" width="9.1796875" style="2"/>
    <col min="9473" max="9473" width="44" style="2" customWidth="1"/>
    <col min="9474" max="9474" width="10.54296875" style="2" customWidth="1"/>
    <col min="9475" max="9475" width="14.1796875" style="2" customWidth="1"/>
    <col min="9476" max="9476" width="11.7265625" style="2" customWidth="1"/>
    <col min="9477" max="9477" width="13.7265625" style="2" customWidth="1"/>
    <col min="9478" max="9478" width="13.81640625" style="2" customWidth="1"/>
    <col min="9479" max="9480" width="9.1796875" style="2" customWidth="1"/>
    <col min="9481" max="9728" width="9.1796875" style="2"/>
    <col min="9729" max="9729" width="44" style="2" customWidth="1"/>
    <col min="9730" max="9730" width="10.54296875" style="2" customWidth="1"/>
    <col min="9731" max="9731" width="14.1796875" style="2" customWidth="1"/>
    <col min="9732" max="9732" width="11.7265625" style="2" customWidth="1"/>
    <col min="9733" max="9733" width="13.7265625" style="2" customWidth="1"/>
    <col min="9734" max="9734" width="13.81640625" style="2" customWidth="1"/>
    <col min="9735" max="9736" width="9.1796875" style="2" customWidth="1"/>
    <col min="9737" max="9984" width="9.1796875" style="2"/>
    <col min="9985" max="9985" width="44" style="2" customWidth="1"/>
    <col min="9986" max="9986" width="10.54296875" style="2" customWidth="1"/>
    <col min="9987" max="9987" width="14.1796875" style="2" customWidth="1"/>
    <col min="9988" max="9988" width="11.7265625" style="2" customWidth="1"/>
    <col min="9989" max="9989" width="13.7265625" style="2" customWidth="1"/>
    <col min="9990" max="9990" width="13.81640625" style="2" customWidth="1"/>
    <col min="9991" max="9992" width="9.1796875" style="2" customWidth="1"/>
    <col min="9993" max="10240" width="9.1796875" style="2"/>
    <col min="10241" max="10241" width="44" style="2" customWidth="1"/>
    <col min="10242" max="10242" width="10.54296875" style="2" customWidth="1"/>
    <col min="10243" max="10243" width="14.1796875" style="2" customWidth="1"/>
    <col min="10244" max="10244" width="11.7265625" style="2" customWidth="1"/>
    <col min="10245" max="10245" width="13.7265625" style="2" customWidth="1"/>
    <col min="10246" max="10246" width="13.81640625" style="2" customWidth="1"/>
    <col min="10247" max="10248" width="9.1796875" style="2" customWidth="1"/>
    <col min="10249" max="10496" width="9.1796875" style="2"/>
    <col min="10497" max="10497" width="44" style="2" customWidth="1"/>
    <col min="10498" max="10498" width="10.54296875" style="2" customWidth="1"/>
    <col min="10499" max="10499" width="14.1796875" style="2" customWidth="1"/>
    <col min="10500" max="10500" width="11.7265625" style="2" customWidth="1"/>
    <col min="10501" max="10501" width="13.7265625" style="2" customWidth="1"/>
    <col min="10502" max="10502" width="13.81640625" style="2" customWidth="1"/>
    <col min="10503" max="10504" width="9.1796875" style="2" customWidth="1"/>
    <col min="10505" max="10752" width="9.1796875" style="2"/>
    <col min="10753" max="10753" width="44" style="2" customWidth="1"/>
    <col min="10754" max="10754" width="10.54296875" style="2" customWidth="1"/>
    <col min="10755" max="10755" width="14.1796875" style="2" customWidth="1"/>
    <col min="10756" max="10756" width="11.7265625" style="2" customWidth="1"/>
    <col min="10757" max="10757" width="13.7265625" style="2" customWidth="1"/>
    <col min="10758" max="10758" width="13.81640625" style="2" customWidth="1"/>
    <col min="10759" max="10760" width="9.1796875" style="2" customWidth="1"/>
    <col min="10761" max="11008" width="9.1796875" style="2"/>
    <col min="11009" max="11009" width="44" style="2" customWidth="1"/>
    <col min="11010" max="11010" width="10.54296875" style="2" customWidth="1"/>
    <col min="11011" max="11011" width="14.1796875" style="2" customWidth="1"/>
    <col min="11012" max="11012" width="11.7265625" style="2" customWidth="1"/>
    <col min="11013" max="11013" width="13.7265625" style="2" customWidth="1"/>
    <col min="11014" max="11014" width="13.81640625" style="2" customWidth="1"/>
    <col min="11015" max="11016" width="9.1796875" style="2" customWidth="1"/>
    <col min="11017" max="11264" width="9.1796875" style="2"/>
    <col min="11265" max="11265" width="44" style="2" customWidth="1"/>
    <col min="11266" max="11266" width="10.54296875" style="2" customWidth="1"/>
    <col min="11267" max="11267" width="14.1796875" style="2" customWidth="1"/>
    <col min="11268" max="11268" width="11.7265625" style="2" customWidth="1"/>
    <col min="11269" max="11269" width="13.7265625" style="2" customWidth="1"/>
    <col min="11270" max="11270" width="13.81640625" style="2" customWidth="1"/>
    <col min="11271" max="11272" width="9.1796875" style="2" customWidth="1"/>
    <col min="11273" max="11520" width="9.1796875" style="2"/>
    <col min="11521" max="11521" width="44" style="2" customWidth="1"/>
    <col min="11522" max="11522" width="10.54296875" style="2" customWidth="1"/>
    <col min="11523" max="11523" width="14.1796875" style="2" customWidth="1"/>
    <col min="11524" max="11524" width="11.7265625" style="2" customWidth="1"/>
    <col min="11525" max="11525" width="13.7265625" style="2" customWidth="1"/>
    <col min="11526" max="11526" width="13.81640625" style="2" customWidth="1"/>
    <col min="11527" max="11528" width="9.1796875" style="2" customWidth="1"/>
    <col min="11529" max="11776" width="9.1796875" style="2"/>
    <col min="11777" max="11777" width="44" style="2" customWidth="1"/>
    <col min="11778" max="11778" width="10.54296875" style="2" customWidth="1"/>
    <col min="11779" max="11779" width="14.1796875" style="2" customWidth="1"/>
    <col min="11780" max="11780" width="11.7265625" style="2" customWidth="1"/>
    <col min="11781" max="11781" width="13.7265625" style="2" customWidth="1"/>
    <col min="11782" max="11782" width="13.81640625" style="2" customWidth="1"/>
    <col min="11783" max="11784" width="9.1796875" style="2" customWidth="1"/>
    <col min="11785" max="12032" width="9.1796875" style="2"/>
    <col min="12033" max="12033" width="44" style="2" customWidth="1"/>
    <col min="12034" max="12034" width="10.54296875" style="2" customWidth="1"/>
    <col min="12035" max="12035" width="14.1796875" style="2" customWidth="1"/>
    <col min="12036" max="12036" width="11.7265625" style="2" customWidth="1"/>
    <col min="12037" max="12037" width="13.7265625" style="2" customWidth="1"/>
    <col min="12038" max="12038" width="13.81640625" style="2" customWidth="1"/>
    <col min="12039" max="12040" width="9.1796875" style="2" customWidth="1"/>
    <col min="12041" max="12288" width="9.1796875" style="2"/>
    <col min="12289" max="12289" width="44" style="2" customWidth="1"/>
    <col min="12290" max="12290" width="10.54296875" style="2" customWidth="1"/>
    <col min="12291" max="12291" width="14.1796875" style="2" customWidth="1"/>
    <col min="12292" max="12292" width="11.7265625" style="2" customWidth="1"/>
    <col min="12293" max="12293" width="13.7265625" style="2" customWidth="1"/>
    <col min="12294" max="12294" width="13.81640625" style="2" customWidth="1"/>
    <col min="12295" max="12296" width="9.1796875" style="2" customWidth="1"/>
    <col min="12297" max="12544" width="9.1796875" style="2"/>
    <col min="12545" max="12545" width="44" style="2" customWidth="1"/>
    <col min="12546" max="12546" width="10.54296875" style="2" customWidth="1"/>
    <col min="12547" max="12547" width="14.1796875" style="2" customWidth="1"/>
    <col min="12548" max="12548" width="11.7265625" style="2" customWidth="1"/>
    <col min="12549" max="12549" width="13.7265625" style="2" customWidth="1"/>
    <col min="12550" max="12550" width="13.81640625" style="2" customWidth="1"/>
    <col min="12551" max="12552" width="9.1796875" style="2" customWidth="1"/>
    <col min="12553" max="12800" width="9.1796875" style="2"/>
    <col min="12801" max="12801" width="44" style="2" customWidth="1"/>
    <col min="12802" max="12802" width="10.54296875" style="2" customWidth="1"/>
    <col min="12803" max="12803" width="14.1796875" style="2" customWidth="1"/>
    <col min="12804" max="12804" width="11.7265625" style="2" customWidth="1"/>
    <col min="12805" max="12805" width="13.7265625" style="2" customWidth="1"/>
    <col min="12806" max="12806" width="13.81640625" style="2" customWidth="1"/>
    <col min="12807" max="12808" width="9.1796875" style="2" customWidth="1"/>
    <col min="12809" max="13056" width="9.1796875" style="2"/>
    <col min="13057" max="13057" width="44" style="2" customWidth="1"/>
    <col min="13058" max="13058" width="10.54296875" style="2" customWidth="1"/>
    <col min="13059" max="13059" width="14.1796875" style="2" customWidth="1"/>
    <col min="13060" max="13060" width="11.7265625" style="2" customWidth="1"/>
    <col min="13061" max="13061" width="13.7265625" style="2" customWidth="1"/>
    <col min="13062" max="13062" width="13.81640625" style="2" customWidth="1"/>
    <col min="13063" max="13064" width="9.1796875" style="2" customWidth="1"/>
    <col min="13065" max="13312" width="9.1796875" style="2"/>
    <col min="13313" max="13313" width="44" style="2" customWidth="1"/>
    <col min="13314" max="13314" width="10.54296875" style="2" customWidth="1"/>
    <col min="13315" max="13315" width="14.1796875" style="2" customWidth="1"/>
    <col min="13316" max="13316" width="11.7265625" style="2" customWidth="1"/>
    <col min="13317" max="13317" width="13.7265625" style="2" customWidth="1"/>
    <col min="13318" max="13318" width="13.81640625" style="2" customWidth="1"/>
    <col min="13319" max="13320" width="9.1796875" style="2" customWidth="1"/>
    <col min="13321" max="13568" width="9.1796875" style="2"/>
    <col min="13569" max="13569" width="44" style="2" customWidth="1"/>
    <col min="13570" max="13570" width="10.54296875" style="2" customWidth="1"/>
    <col min="13571" max="13571" width="14.1796875" style="2" customWidth="1"/>
    <col min="13572" max="13572" width="11.7265625" style="2" customWidth="1"/>
    <col min="13573" max="13573" width="13.7265625" style="2" customWidth="1"/>
    <col min="13574" max="13574" width="13.81640625" style="2" customWidth="1"/>
    <col min="13575" max="13576" width="9.1796875" style="2" customWidth="1"/>
    <col min="13577" max="13824" width="9.1796875" style="2"/>
    <col min="13825" max="13825" width="44" style="2" customWidth="1"/>
    <col min="13826" max="13826" width="10.54296875" style="2" customWidth="1"/>
    <col min="13827" max="13827" width="14.1796875" style="2" customWidth="1"/>
    <col min="13828" max="13828" width="11.7265625" style="2" customWidth="1"/>
    <col min="13829" max="13829" width="13.7265625" style="2" customWidth="1"/>
    <col min="13830" max="13830" width="13.81640625" style="2" customWidth="1"/>
    <col min="13831" max="13832" width="9.1796875" style="2" customWidth="1"/>
    <col min="13833" max="14080" width="9.1796875" style="2"/>
    <col min="14081" max="14081" width="44" style="2" customWidth="1"/>
    <col min="14082" max="14082" width="10.54296875" style="2" customWidth="1"/>
    <col min="14083" max="14083" width="14.1796875" style="2" customWidth="1"/>
    <col min="14084" max="14084" width="11.7265625" style="2" customWidth="1"/>
    <col min="14085" max="14085" width="13.7265625" style="2" customWidth="1"/>
    <col min="14086" max="14086" width="13.81640625" style="2" customWidth="1"/>
    <col min="14087" max="14088" width="9.1796875" style="2" customWidth="1"/>
    <col min="14089" max="14336" width="9.1796875" style="2"/>
    <col min="14337" max="14337" width="44" style="2" customWidth="1"/>
    <col min="14338" max="14338" width="10.54296875" style="2" customWidth="1"/>
    <col min="14339" max="14339" width="14.1796875" style="2" customWidth="1"/>
    <col min="14340" max="14340" width="11.7265625" style="2" customWidth="1"/>
    <col min="14341" max="14341" width="13.7265625" style="2" customWidth="1"/>
    <col min="14342" max="14342" width="13.81640625" style="2" customWidth="1"/>
    <col min="14343" max="14344" width="9.1796875" style="2" customWidth="1"/>
    <col min="14345" max="14592" width="9.1796875" style="2"/>
    <col min="14593" max="14593" width="44" style="2" customWidth="1"/>
    <col min="14594" max="14594" width="10.54296875" style="2" customWidth="1"/>
    <col min="14595" max="14595" width="14.1796875" style="2" customWidth="1"/>
    <col min="14596" max="14596" width="11.7265625" style="2" customWidth="1"/>
    <col min="14597" max="14597" width="13.7265625" style="2" customWidth="1"/>
    <col min="14598" max="14598" width="13.81640625" style="2" customWidth="1"/>
    <col min="14599" max="14600" width="9.1796875" style="2" customWidth="1"/>
    <col min="14601" max="14848" width="9.1796875" style="2"/>
    <col min="14849" max="14849" width="44" style="2" customWidth="1"/>
    <col min="14850" max="14850" width="10.54296875" style="2" customWidth="1"/>
    <col min="14851" max="14851" width="14.1796875" style="2" customWidth="1"/>
    <col min="14852" max="14852" width="11.7265625" style="2" customWidth="1"/>
    <col min="14853" max="14853" width="13.7265625" style="2" customWidth="1"/>
    <col min="14854" max="14854" width="13.81640625" style="2" customWidth="1"/>
    <col min="14855" max="14856" width="9.1796875" style="2" customWidth="1"/>
    <col min="14857" max="15104" width="9.1796875" style="2"/>
    <col min="15105" max="15105" width="44" style="2" customWidth="1"/>
    <col min="15106" max="15106" width="10.54296875" style="2" customWidth="1"/>
    <col min="15107" max="15107" width="14.1796875" style="2" customWidth="1"/>
    <col min="15108" max="15108" width="11.7265625" style="2" customWidth="1"/>
    <col min="15109" max="15109" width="13.7265625" style="2" customWidth="1"/>
    <col min="15110" max="15110" width="13.81640625" style="2" customWidth="1"/>
    <col min="15111" max="15112" width="9.1796875" style="2" customWidth="1"/>
    <col min="15113" max="15360" width="9.1796875" style="2"/>
    <col min="15361" max="15361" width="44" style="2" customWidth="1"/>
    <col min="15362" max="15362" width="10.54296875" style="2" customWidth="1"/>
    <col min="15363" max="15363" width="14.1796875" style="2" customWidth="1"/>
    <col min="15364" max="15364" width="11.7265625" style="2" customWidth="1"/>
    <col min="15365" max="15365" width="13.7265625" style="2" customWidth="1"/>
    <col min="15366" max="15366" width="13.81640625" style="2" customWidth="1"/>
    <col min="15367" max="15368" width="9.1796875" style="2" customWidth="1"/>
    <col min="15369" max="15616" width="9.1796875" style="2"/>
    <col min="15617" max="15617" width="44" style="2" customWidth="1"/>
    <col min="15618" max="15618" width="10.54296875" style="2" customWidth="1"/>
    <col min="15619" max="15619" width="14.1796875" style="2" customWidth="1"/>
    <col min="15620" max="15620" width="11.7265625" style="2" customWidth="1"/>
    <col min="15621" max="15621" width="13.7265625" style="2" customWidth="1"/>
    <col min="15622" max="15622" width="13.81640625" style="2" customWidth="1"/>
    <col min="15623" max="15624" width="9.1796875" style="2" customWidth="1"/>
    <col min="15625" max="15872" width="9.1796875" style="2"/>
    <col min="15873" max="15873" width="44" style="2" customWidth="1"/>
    <col min="15874" max="15874" width="10.54296875" style="2" customWidth="1"/>
    <col min="15875" max="15875" width="14.1796875" style="2" customWidth="1"/>
    <col min="15876" max="15876" width="11.7265625" style="2" customWidth="1"/>
    <col min="15877" max="15877" width="13.7265625" style="2" customWidth="1"/>
    <col min="15878" max="15878" width="13.81640625" style="2" customWidth="1"/>
    <col min="15879" max="15880" width="9.1796875" style="2" customWidth="1"/>
    <col min="15881" max="16128" width="9.1796875" style="2"/>
    <col min="16129" max="16129" width="44" style="2" customWidth="1"/>
    <col min="16130" max="16130" width="10.54296875" style="2" customWidth="1"/>
    <col min="16131" max="16131" width="14.1796875" style="2" customWidth="1"/>
    <col min="16132" max="16132" width="11.7265625" style="2" customWidth="1"/>
    <col min="16133" max="16133" width="13.7265625" style="2" customWidth="1"/>
    <col min="16134" max="16134" width="13.81640625" style="2" customWidth="1"/>
    <col min="16135" max="16136" width="9.1796875" style="2" customWidth="1"/>
    <col min="16137" max="16384" width="9.1796875" style="2"/>
  </cols>
  <sheetData>
    <row r="1" spans="1:10" ht="13" x14ac:dyDescent="0.3">
      <c r="A1" s="359" t="s">
        <v>7</v>
      </c>
      <c r="B1" s="359"/>
      <c r="C1" s="359"/>
      <c r="D1" s="359"/>
      <c r="E1" s="359"/>
      <c r="F1" s="359"/>
    </row>
    <row r="2" spans="1:10" ht="13" x14ac:dyDescent="0.3">
      <c r="A2" s="365" t="s">
        <v>98</v>
      </c>
      <c r="B2" s="365"/>
      <c r="C2" s="365"/>
      <c r="D2" s="365"/>
      <c r="E2" s="365"/>
      <c r="F2" s="365"/>
      <c r="G2" s="51"/>
    </row>
    <row r="3" spans="1:10" x14ac:dyDescent="0.25">
      <c r="A3" s="360" t="s">
        <v>8</v>
      </c>
      <c r="B3" s="360"/>
      <c r="C3" s="360"/>
      <c r="D3" s="360"/>
      <c r="E3" s="360"/>
      <c r="F3" s="360"/>
    </row>
    <row r="4" spans="1:10" ht="13" x14ac:dyDescent="0.3">
      <c r="A4" s="248"/>
      <c r="B4" s="248"/>
      <c r="C4" s="248"/>
      <c r="D4" s="248"/>
      <c r="E4" s="248"/>
      <c r="F4" s="248"/>
    </row>
    <row r="5" spans="1:10" ht="13" x14ac:dyDescent="0.3">
      <c r="A5" s="2" t="s">
        <v>9</v>
      </c>
      <c r="E5" s="7" t="s">
        <v>10</v>
      </c>
      <c r="F5" s="8"/>
    </row>
    <row r="6" spans="1:10" x14ac:dyDescent="0.25">
      <c r="A6" s="2" t="s">
        <v>100</v>
      </c>
      <c r="E6" s="2" t="s">
        <v>11</v>
      </c>
    </row>
    <row r="7" spans="1:10" x14ac:dyDescent="0.25">
      <c r="A7" s="2" t="s">
        <v>107</v>
      </c>
      <c r="C7" s="361" t="s">
        <v>12</v>
      </c>
      <c r="D7" s="362"/>
      <c r="E7" s="362"/>
      <c r="F7" s="362"/>
      <c r="I7" s="9"/>
      <c r="J7" s="9"/>
    </row>
    <row r="8" spans="1:10" ht="13" x14ac:dyDescent="0.3">
      <c r="A8" s="2" t="s">
        <v>106</v>
      </c>
      <c r="D8" s="10" t="s">
        <v>13</v>
      </c>
      <c r="E8" s="9"/>
      <c r="F8" s="9"/>
      <c r="H8" s="11"/>
      <c r="I8" s="10"/>
      <c r="J8" s="9"/>
    </row>
    <row r="9" spans="1:10" x14ac:dyDescent="0.25">
      <c r="D9" s="363" t="s">
        <v>14</v>
      </c>
      <c r="E9" s="364"/>
      <c r="F9" s="364"/>
    </row>
    <row r="10" spans="1:10" x14ac:dyDescent="0.25">
      <c r="D10" s="85" t="s">
        <v>322</v>
      </c>
      <c r="E10" s="12"/>
      <c r="F10" s="12"/>
    </row>
    <row r="11" spans="1:10" x14ac:dyDescent="0.25">
      <c r="A11" s="13" t="s">
        <v>15</v>
      </c>
      <c r="B11" s="9" t="s">
        <v>16</v>
      </c>
      <c r="D11" s="85" t="s">
        <v>323</v>
      </c>
      <c r="E11" s="12"/>
      <c r="F11" s="12"/>
    </row>
    <row r="12" spans="1:10" x14ac:dyDescent="0.25">
      <c r="A12" s="13" t="s">
        <v>17</v>
      </c>
      <c r="B12" s="9" t="s">
        <v>18</v>
      </c>
      <c r="D12" s="85" t="s">
        <v>324</v>
      </c>
      <c r="E12" s="12"/>
      <c r="F12" s="12"/>
    </row>
    <row r="13" spans="1:10" ht="13" x14ac:dyDescent="0.3">
      <c r="A13" s="14" t="s">
        <v>19</v>
      </c>
      <c r="B13" s="15" t="s">
        <v>325</v>
      </c>
      <c r="D13" s="16"/>
      <c r="E13" s="16"/>
      <c r="F13" s="16"/>
    </row>
    <row r="14" spans="1:10" ht="13" x14ac:dyDescent="0.3">
      <c r="A14" s="14" t="s">
        <v>20</v>
      </c>
      <c r="B14" s="17" t="s">
        <v>146</v>
      </c>
      <c r="D14" s="9"/>
      <c r="E14" s="10"/>
      <c r="F14" s="9"/>
    </row>
    <row r="15" spans="1:10" ht="13" x14ac:dyDescent="0.3">
      <c r="A15" s="14" t="s">
        <v>21</v>
      </c>
      <c r="B15" s="17" t="s">
        <v>149</v>
      </c>
      <c r="D15" s="18" t="s">
        <v>22</v>
      </c>
      <c r="E15" s="52"/>
      <c r="F15" s="12"/>
    </row>
    <row r="16" spans="1:10" ht="13.5" thickBot="1" x14ac:dyDescent="0.35">
      <c r="B16" s="18" t="s">
        <v>329</v>
      </c>
    </row>
    <row r="17" spans="1:8" ht="15" customHeight="1" thickTop="1" x14ac:dyDescent="0.25">
      <c r="A17" s="345" t="s">
        <v>23</v>
      </c>
      <c r="B17" s="346"/>
      <c r="C17" s="351" t="s">
        <v>24</v>
      </c>
      <c r="D17" s="351" t="s">
        <v>130</v>
      </c>
      <c r="E17" s="351" t="s">
        <v>25</v>
      </c>
      <c r="F17" s="354" t="s">
        <v>132</v>
      </c>
    </row>
    <row r="18" spans="1:8" ht="14.25" customHeight="1" x14ac:dyDescent="0.25">
      <c r="A18" s="347"/>
      <c r="B18" s="348"/>
      <c r="C18" s="352"/>
      <c r="D18" s="357"/>
      <c r="E18" s="352"/>
      <c r="F18" s="355"/>
    </row>
    <row r="19" spans="1:8" ht="26.25" customHeight="1" x14ac:dyDescent="0.25">
      <c r="A19" s="347"/>
      <c r="B19" s="348"/>
      <c r="C19" s="352"/>
      <c r="D19" s="357"/>
      <c r="E19" s="352"/>
      <c r="F19" s="355"/>
    </row>
    <row r="20" spans="1:8" ht="21" customHeight="1" thickBot="1" x14ac:dyDescent="0.3">
      <c r="A20" s="349"/>
      <c r="B20" s="350"/>
      <c r="C20" s="353"/>
      <c r="D20" s="358"/>
      <c r="E20" s="353"/>
      <c r="F20" s="356"/>
    </row>
    <row r="21" spans="1:8" ht="22" customHeight="1" thickTop="1" thickBot="1" x14ac:dyDescent="0.3">
      <c r="A21" s="370" t="s">
        <v>27</v>
      </c>
      <c r="B21" s="371"/>
      <c r="C21" s="19">
        <f>'Q1 SSDR'!C21</f>
        <v>31706</v>
      </c>
      <c r="D21" s="20">
        <f>'Q2 Supp 2019 SS Entry Page '!F34</f>
        <v>1020</v>
      </c>
      <c r="E21" s="20">
        <f>D21+'Q2 SSDR'!E21</f>
        <v>1785</v>
      </c>
      <c r="F21" s="20">
        <f>C21-E21</f>
        <v>29921</v>
      </c>
      <c r="G21" s="21"/>
    </row>
    <row r="22" spans="1:8" ht="22" customHeight="1" thickTop="1" thickBot="1" x14ac:dyDescent="0.3">
      <c r="A22" s="374" t="s">
        <v>126</v>
      </c>
      <c r="B22" s="375"/>
      <c r="C22" s="19">
        <f>'Q1 SSDR'!C22</f>
        <v>13554</v>
      </c>
      <c r="D22" s="20">
        <f>'Q2 Supp 2019 SS Entry Page '!H34</f>
        <v>443.7</v>
      </c>
      <c r="E22" s="20">
        <f>D22+'Q2 SSDR'!E22</f>
        <v>776.47499999999991</v>
      </c>
      <c r="F22" s="20">
        <f>C22-E22</f>
        <v>12777.525</v>
      </c>
      <c r="G22" s="21"/>
    </row>
    <row r="23" spans="1:8" ht="22" customHeight="1" thickTop="1" thickBot="1" x14ac:dyDescent="0.3">
      <c r="A23" s="372" t="s">
        <v>28</v>
      </c>
      <c r="B23" s="373"/>
      <c r="C23" s="19">
        <f>'Q1 SSDR'!C23</f>
        <v>900</v>
      </c>
      <c r="D23" s="20">
        <f>'Q2 Supp 2019 SS Entry Page '!H40</f>
        <v>0</v>
      </c>
      <c r="E23" s="20">
        <f>D23+'Q2 SSDR'!D23</f>
        <v>0</v>
      </c>
      <c r="F23" s="20">
        <f>C23-E23</f>
        <v>900</v>
      </c>
      <c r="G23" s="21"/>
    </row>
    <row r="24" spans="1:8" ht="22" customHeight="1" thickTop="1" thickBot="1" x14ac:dyDescent="0.3">
      <c r="A24" s="372" t="s">
        <v>29</v>
      </c>
      <c r="B24" s="373"/>
      <c r="C24" s="19">
        <v>0</v>
      </c>
      <c r="D24" s="20">
        <v>0</v>
      </c>
      <c r="E24" s="20">
        <f>D24+'Q2 SSDR'!D24</f>
        <v>0</v>
      </c>
      <c r="F24" s="20">
        <f t="shared" ref="F24:F28" si="0">C24-E24</f>
        <v>0</v>
      </c>
      <c r="G24" s="21"/>
    </row>
    <row r="25" spans="1:8" ht="22" customHeight="1" thickTop="1" thickBot="1" x14ac:dyDescent="0.3">
      <c r="A25" s="372" t="s">
        <v>30</v>
      </c>
      <c r="B25" s="373"/>
      <c r="C25" s="19">
        <f>'Q1 SSDR'!C25</f>
        <v>0</v>
      </c>
      <c r="D25" s="20">
        <f>'Q2 Supp 2019 SS Entry Page '!H47</f>
        <v>0</v>
      </c>
      <c r="E25" s="20">
        <f>D25+'Q2 SSDR'!E25</f>
        <v>0</v>
      </c>
      <c r="F25" s="20">
        <f t="shared" si="0"/>
        <v>0</v>
      </c>
      <c r="G25" s="21"/>
      <c r="H25" s="53"/>
    </row>
    <row r="26" spans="1:8" ht="22" customHeight="1" thickTop="1" thickBot="1" x14ac:dyDescent="0.3">
      <c r="A26" s="374" t="s">
        <v>31</v>
      </c>
      <c r="B26" s="375"/>
      <c r="C26" s="19">
        <v>0</v>
      </c>
      <c r="D26" s="20">
        <v>0</v>
      </c>
      <c r="E26" s="20">
        <f>D26+'Q2 SSDR'!E26</f>
        <v>0</v>
      </c>
      <c r="F26" s="20">
        <f t="shared" si="0"/>
        <v>0</v>
      </c>
      <c r="G26" s="21"/>
    </row>
    <row r="27" spans="1:8" ht="22" customHeight="1" thickTop="1" thickBot="1" x14ac:dyDescent="0.3">
      <c r="A27" s="374" t="s">
        <v>32</v>
      </c>
      <c r="B27" s="375"/>
      <c r="C27" s="19">
        <f>'Q1 SSDR'!C27</f>
        <v>0</v>
      </c>
      <c r="D27" s="20">
        <f>'Q2 Supp 2019 SS Entry Page '!H49</f>
        <v>0</v>
      </c>
      <c r="E27" s="20">
        <f>D27+'Q2 SSDR'!E27</f>
        <v>0</v>
      </c>
      <c r="F27" s="20">
        <f t="shared" si="0"/>
        <v>0</v>
      </c>
      <c r="G27" s="21"/>
    </row>
    <row r="28" spans="1:8" ht="24.75" customHeight="1" thickTop="1" thickBot="1" x14ac:dyDescent="0.3">
      <c r="A28" s="347" t="s">
        <v>330</v>
      </c>
      <c r="B28" s="348"/>
      <c r="C28" s="19">
        <f>'Q1 SSDR'!C28</f>
        <v>20458</v>
      </c>
      <c r="D28" s="20">
        <f>SUM(D21:D27)*0.452</f>
        <v>661.5924</v>
      </c>
      <c r="E28" s="20">
        <f>D28+'Q2 SSDR'!E28</f>
        <v>1157.7867000000001</v>
      </c>
      <c r="F28" s="20">
        <f t="shared" si="0"/>
        <v>19300.213299999999</v>
      </c>
      <c r="G28" s="21"/>
    </row>
    <row r="29" spans="1:8" ht="22" customHeight="1" thickTop="1" x14ac:dyDescent="0.25">
      <c r="A29" s="372" t="s">
        <v>33</v>
      </c>
      <c r="B29" s="373"/>
      <c r="C29" s="19">
        <f>SUM(C21:C28)</f>
        <v>66618</v>
      </c>
      <c r="D29" s="20">
        <f>SUM(D21:D28)</f>
        <v>2125.2924000000003</v>
      </c>
      <c r="E29" s="20">
        <f>SUM(E21:E28)</f>
        <v>3719.2617</v>
      </c>
      <c r="F29" s="20">
        <f>C29-E29</f>
        <v>62898.738299999997</v>
      </c>
      <c r="G29" s="21"/>
    </row>
    <row r="30" spans="1:8" ht="5.25" customHeight="1" x14ac:dyDescent="0.25">
      <c r="A30" s="366"/>
      <c r="B30" s="367"/>
      <c r="C30" s="22"/>
      <c r="D30" s="23"/>
      <c r="E30" s="22"/>
      <c r="F30" s="24"/>
    </row>
    <row r="31" spans="1:8" ht="21.75" customHeight="1" thickBot="1" x14ac:dyDescent="0.35">
      <c r="A31" s="368" t="s">
        <v>34</v>
      </c>
      <c r="B31" s="369"/>
      <c r="C31" s="25"/>
      <c r="D31" s="26">
        <f>SUM(D29)</f>
        <v>2125.2924000000003</v>
      </c>
      <c r="E31" s="27"/>
      <c r="F31" s="28"/>
    </row>
    <row r="32" spans="1:8" ht="12.75" customHeight="1" thickTop="1" x14ac:dyDescent="0.3">
      <c r="A32" s="29"/>
      <c r="B32" s="29"/>
      <c r="C32" s="30"/>
      <c r="D32" s="31"/>
      <c r="E32" s="86" t="s">
        <v>133</v>
      </c>
      <c r="F32" s="87">
        <f>E29/C29</f>
        <v>5.5829681167252093E-2</v>
      </c>
    </row>
    <row r="33" spans="1:6" ht="12" customHeight="1" x14ac:dyDescent="0.3">
      <c r="A33" s="9"/>
      <c r="B33" s="9"/>
      <c r="C33" s="9"/>
      <c r="D33" s="9"/>
      <c r="E33" s="86" t="s">
        <v>135</v>
      </c>
      <c r="F33" s="88">
        <f>(E29/(E29+'Q2 Supp Invoice'!E29))</f>
        <v>0.55213424656057852</v>
      </c>
    </row>
    <row r="34" spans="1:6" ht="12" customHeight="1" x14ac:dyDescent="0.25">
      <c r="A34" s="32" t="s">
        <v>103</v>
      </c>
      <c r="B34" s="33"/>
      <c r="C34" s="33"/>
      <c r="D34" s="33"/>
      <c r="E34" s="33"/>
      <c r="F34" s="33"/>
    </row>
    <row r="35" spans="1:6" x14ac:dyDescent="0.25">
      <c r="A35" s="34" t="s">
        <v>35</v>
      </c>
      <c r="B35" s="35"/>
      <c r="C35" s="35"/>
      <c r="D35" s="36"/>
      <c r="E35" s="35"/>
      <c r="F35" s="36"/>
    </row>
    <row r="36" spans="1:6" x14ac:dyDescent="0.25">
      <c r="A36" s="34" t="s">
        <v>104</v>
      </c>
      <c r="B36" s="35"/>
      <c r="C36" s="35"/>
      <c r="D36" s="36"/>
      <c r="E36" s="35"/>
      <c r="F36" s="36"/>
    </row>
    <row r="37" spans="1:6" x14ac:dyDescent="0.25">
      <c r="A37" s="34" t="s">
        <v>105</v>
      </c>
      <c r="B37" s="35"/>
      <c r="C37" s="35"/>
      <c r="D37" s="36"/>
      <c r="E37" s="35"/>
      <c r="F37" s="36"/>
    </row>
    <row r="38" spans="1:6" ht="13" x14ac:dyDescent="0.3">
      <c r="C38" s="37"/>
      <c r="D38" s="38"/>
      <c r="F38" s="18"/>
    </row>
    <row r="39" spans="1:6" x14ac:dyDescent="0.25">
      <c r="A39" s="2" t="s">
        <v>36</v>
      </c>
      <c r="C39" s="39"/>
      <c r="D39" s="2" t="s">
        <v>37</v>
      </c>
      <c r="E39" s="40"/>
      <c r="F39" s="39"/>
    </row>
    <row r="40" spans="1:6" x14ac:dyDescent="0.25">
      <c r="A40" s="2" t="s">
        <v>38</v>
      </c>
      <c r="D40" s="39" t="s">
        <v>39</v>
      </c>
      <c r="F40" s="39"/>
    </row>
    <row r="41" spans="1:6" ht="24" customHeight="1" x14ac:dyDescent="0.25">
      <c r="A41" s="9" t="s">
        <v>36</v>
      </c>
      <c r="C41" s="9"/>
      <c r="D41" s="2" t="s">
        <v>40</v>
      </c>
      <c r="E41" s="40"/>
    </row>
    <row r="42" spans="1:6" x14ac:dyDescent="0.25">
      <c r="A42" s="2" t="s">
        <v>41</v>
      </c>
      <c r="D42" s="2" t="s">
        <v>39</v>
      </c>
    </row>
    <row r="45" spans="1:6" x14ac:dyDescent="0.25">
      <c r="C45" s="37"/>
      <c r="D45" s="37"/>
    </row>
    <row r="47" spans="1:6" x14ac:dyDescent="0.25">
      <c r="E47" s="35"/>
      <c r="F47" s="41" t="s">
        <v>136</v>
      </c>
    </row>
    <row r="48" spans="1:6" ht="13" x14ac:dyDescent="0.3">
      <c r="A48" s="359" t="s">
        <v>42</v>
      </c>
      <c r="B48" s="359"/>
      <c r="C48" s="359"/>
      <c r="D48" s="359"/>
      <c r="E48" s="359"/>
      <c r="F48" s="359"/>
    </row>
    <row r="50" spans="1:2" x14ac:dyDescent="0.25">
      <c r="A50" s="42" t="s">
        <v>43</v>
      </c>
      <c r="B50" s="43"/>
    </row>
    <row r="51" spans="1:2" x14ac:dyDescent="0.25">
      <c r="A51" s="34" t="s">
        <v>44</v>
      </c>
    </row>
    <row r="52" spans="1:2" x14ac:dyDescent="0.25">
      <c r="A52" s="34" t="s">
        <v>45</v>
      </c>
    </row>
    <row r="53" spans="1:2" x14ac:dyDescent="0.25">
      <c r="A53" s="34" t="s">
        <v>109</v>
      </c>
    </row>
    <row r="54" spans="1:2" x14ac:dyDescent="0.25">
      <c r="A54" s="34"/>
    </row>
    <row r="55" spans="1:2" x14ac:dyDescent="0.25">
      <c r="A55" s="34" t="s">
        <v>46</v>
      </c>
    </row>
    <row r="56" spans="1:2" x14ac:dyDescent="0.25">
      <c r="A56" s="34"/>
    </row>
    <row r="57" spans="1:2" x14ac:dyDescent="0.25">
      <c r="A57" s="42" t="s">
        <v>47</v>
      </c>
      <c r="B57" s="43"/>
    </row>
    <row r="58" spans="1:2" x14ac:dyDescent="0.25">
      <c r="A58" s="34" t="s">
        <v>48</v>
      </c>
    </row>
    <row r="59" spans="1:2" x14ac:dyDescent="0.25">
      <c r="A59" s="34" t="s">
        <v>49</v>
      </c>
    </row>
    <row r="60" spans="1:2" x14ac:dyDescent="0.25">
      <c r="A60" s="34"/>
    </row>
    <row r="61" spans="1:2" x14ac:dyDescent="0.25">
      <c r="A61" s="34" t="s">
        <v>50</v>
      </c>
    </row>
    <row r="62" spans="1:2" x14ac:dyDescent="0.25">
      <c r="A62" s="34" t="s">
        <v>51</v>
      </c>
    </row>
    <row r="63" spans="1:2" x14ac:dyDescent="0.25">
      <c r="A63" s="34" t="s">
        <v>52</v>
      </c>
    </row>
    <row r="64" spans="1:2" x14ac:dyDescent="0.25">
      <c r="A64" s="34" t="s">
        <v>53</v>
      </c>
    </row>
    <row r="65" spans="1:1" x14ac:dyDescent="0.25">
      <c r="A65" s="34" t="s">
        <v>54</v>
      </c>
    </row>
    <row r="66" spans="1:1" x14ac:dyDescent="0.25">
      <c r="A66" s="34" t="s">
        <v>53</v>
      </c>
    </row>
    <row r="67" spans="1:1" x14ac:dyDescent="0.25">
      <c r="A67" s="34" t="s">
        <v>55</v>
      </c>
    </row>
    <row r="68" spans="1:1" x14ac:dyDescent="0.25">
      <c r="A68" s="34"/>
    </row>
    <row r="69" spans="1:1" x14ac:dyDescent="0.25">
      <c r="A69" s="34" t="s">
        <v>56</v>
      </c>
    </row>
    <row r="70" spans="1:1" x14ac:dyDescent="0.25">
      <c r="A70" s="34"/>
    </row>
    <row r="71" spans="1:1" x14ac:dyDescent="0.25">
      <c r="A71" s="34" t="s">
        <v>57</v>
      </c>
    </row>
    <row r="72" spans="1:1" x14ac:dyDescent="0.25">
      <c r="A72" s="34" t="s">
        <v>58</v>
      </c>
    </row>
    <row r="73" spans="1:1" x14ac:dyDescent="0.25">
      <c r="A73" s="34"/>
    </row>
    <row r="74" spans="1:1" x14ac:dyDescent="0.25">
      <c r="A74" s="34" t="s">
        <v>59</v>
      </c>
    </row>
    <row r="75" spans="1:1" x14ac:dyDescent="0.25">
      <c r="A75" s="34"/>
    </row>
    <row r="76" spans="1:1" x14ac:dyDescent="0.25">
      <c r="A76" s="34" t="s">
        <v>60</v>
      </c>
    </row>
    <row r="77" spans="1:1" x14ac:dyDescent="0.25">
      <c r="A77" s="34" t="s">
        <v>61</v>
      </c>
    </row>
    <row r="78" spans="1:1" x14ac:dyDescent="0.25">
      <c r="A78" s="34" t="s">
        <v>62</v>
      </c>
    </row>
    <row r="79" spans="1:1" x14ac:dyDescent="0.25">
      <c r="A79" s="34"/>
    </row>
    <row r="80" spans="1:1" x14ac:dyDescent="0.25">
      <c r="A80" s="34" t="s">
        <v>63</v>
      </c>
    </row>
    <row r="81" spans="1:1" x14ac:dyDescent="0.25">
      <c r="A81" s="34"/>
    </row>
    <row r="82" spans="1:1" x14ac:dyDescent="0.25">
      <c r="A82" s="34" t="s">
        <v>64</v>
      </c>
    </row>
    <row r="83" spans="1:1" x14ac:dyDescent="0.25">
      <c r="A83" s="34"/>
    </row>
    <row r="84" spans="1:1" x14ac:dyDescent="0.25">
      <c r="A84" s="42" t="s">
        <v>65</v>
      </c>
    </row>
    <row r="85" spans="1:1" x14ac:dyDescent="0.25">
      <c r="A85" s="34" t="s">
        <v>110</v>
      </c>
    </row>
    <row r="86" spans="1:1" x14ac:dyDescent="0.25">
      <c r="A86" s="34"/>
    </row>
    <row r="87" spans="1:1" x14ac:dyDescent="0.25">
      <c r="A87" s="42" t="s">
        <v>66</v>
      </c>
    </row>
    <row r="88" spans="1:1" x14ac:dyDescent="0.25">
      <c r="A88" s="34" t="s">
        <v>67</v>
      </c>
    </row>
    <row r="89" spans="1:1" x14ac:dyDescent="0.25">
      <c r="A89" s="34" t="s">
        <v>68</v>
      </c>
    </row>
    <row r="90" spans="1:1" x14ac:dyDescent="0.25">
      <c r="A90" s="34"/>
    </row>
    <row r="91" spans="1:1" x14ac:dyDescent="0.25">
      <c r="A91" s="42" t="s">
        <v>69</v>
      </c>
    </row>
    <row r="92" spans="1:1" x14ac:dyDescent="0.25">
      <c r="A92" s="34" t="s">
        <v>70</v>
      </c>
    </row>
    <row r="93" spans="1:1" x14ac:dyDescent="0.25">
      <c r="A93" s="34"/>
    </row>
    <row r="94" spans="1:1" x14ac:dyDescent="0.25">
      <c r="A94" s="42" t="s">
        <v>71</v>
      </c>
    </row>
    <row r="95" spans="1:1" x14ac:dyDescent="0.25">
      <c r="A95" s="34" t="s">
        <v>72</v>
      </c>
    </row>
    <row r="96" spans="1:1" x14ac:dyDescent="0.25">
      <c r="A96" s="34" t="s">
        <v>73</v>
      </c>
    </row>
    <row r="97" spans="1:6" x14ac:dyDescent="0.25">
      <c r="A97" s="34"/>
    </row>
    <row r="98" spans="1:6" x14ac:dyDescent="0.25">
      <c r="A98" s="42" t="s">
        <v>74</v>
      </c>
      <c r="B98" s="43"/>
    </row>
    <row r="99" spans="1:6" x14ac:dyDescent="0.25">
      <c r="A99" s="34" t="s">
        <v>75</v>
      </c>
      <c r="B99" s="43"/>
    </row>
    <row r="100" spans="1:6" x14ac:dyDescent="0.25">
      <c r="A100" s="34"/>
      <c r="B100" s="43"/>
    </row>
    <row r="101" spans="1:6" x14ac:dyDescent="0.25">
      <c r="A101" s="34"/>
      <c r="B101" s="43"/>
    </row>
    <row r="102" spans="1:6" x14ac:dyDescent="0.25">
      <c r="A102" s="34"/>
      <c r="B102" s="43"/>
      <c r="E102" s="35"/>
      <c r="F102" s="2" t="s">
        <v>108</v>
      </c>
    </row>
    <row r="103" spans="1:6" x14ac:dyDescent="0.25">
      <c r="A103" s="34"/>
      <c r="B103" s="43"/>
    </row>
    <row r="104" spans="1:6" x14ac:dyDescent="0.25">
      <c r="E104" s="35"/>
    </row>
  </sheetData>
  <mergeCells count="22">
    <mergeCell ref="A48:F48"/>
    <mergeCell ref="A21:B21"/>
    <mergeCell ref="A22:B22"/>
    <mergeCell ref="A23:B23"/>
    <mergeCell ref="A24:B24"/>
    <mergeCell ref="A25:B25"/>
    <mergeCell ref="A26:B26"/>
    <mergeCell ref="A27:B27"/>
    <mergeCell ref="A28:B28"/>
    <mergeCell ref="A29:B29"/>
    <mergeCell ref="A30:B30"/>
    <mergeCell ref="A31:B31"/>
    <mergeCell ref="A1:F1"/>
    <mergeCell ref="A2:F2"/>
    <mergeCell ref="A3:F3"/>
    <mergeCell ref="C7:F7"/>
    <mergeCell ref="D9:F9"/>
    <mergeCell ref="A17:B20"/>
    <mergeCell ref="C17:C20"/>
    <mergeCell ref="D17:D20"/>
    <mergeCell ref="E17:E20"/>
    <mergeCell ref="F17:F20"/>
  </mergeCells>
  <pageMargins left="0.25" right="0.25" top="0.75" bottom="0.75" header="0.5" footer="0.25"/>
  <pageSetup scale="94" fitToHeight="0" orientation="portrait" r:id="rId1"/>
  <headerFooter alignWithMargins="0"/>
  <rowBreaks count="1" manualBreakCount="1">
    <brk id="47"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2"/>
  <sheetViews>
    <sheetView workbookViewId="0">
      <selection activeCell="D9" sqref="D9"/>
    </sheetView>
  </sheetViews>
  <sheetFormatPr defaultRowHeight="12.5" x14ac:dyDescent="0.25"/>
  <cols>
    <col min="1" max="1" width="10.7265625" style="46" customWidth="1"/>
    <col min="2" max="2" width="25.453125" style="46" customWidth="1"/>
    <col min="3" max="3" width="19.26953125" style="46" customWidth="1"/>
    <col min="4" max="4" width="11.7265625" style="46" customWidth="1"/>
    <col min="5" max="5" width="11" style="46" customWidth="1"/>
    <col min="6" max="6" width="14.54296875" style="46" customWidth="1"/>
    <col min="7" max="7" width="10.7265625" style="46" customWidth="1"/>
    <col min="8" max="8" width="13.54296875" style="46" customWidth="1"/>
    <col min="9" max="10" width="12.81640625" style="46" hidden="1" customWidth="1"/>
    <col min="11" max="249" width="9.1796875" style="46"/>
    <col min="250" max="250" width="29.7265625" style="46" bestFit="1" customWidth="1"/>
    <col min="251" max="251" width="43.453125" style="46" bestFit="1" customWidth="1"/>
    <col min="252" max="252" width="11.26953125" style="46" customWidth="1"/>
    <col min="253" max="253" width="14.453125" style="46" customWidth="1"/>
    <col min="254" max="254" width="14.26953125" style="46" bestFit="1" customWidth="1"/>
    <col min="255" max="255" width="10" style="46" customWidth="1"/>
    <col min="256" max="256" width="9.1796875" style="46"/>
    <col min="257" max="257" width="12.81640625" style="46" customWidth="1"/>
    <col min="258" max="258" width="9.1796875" style="46"/>
    <col min="259" max="259" width="12.1796875" style="46" customWidth="1"/>
    <col min="260" max="505" width="9.1796875" style="46"/>
    <col min="506" max="506" width="29.7265625" style="46" bestFit="1" customWidth="1"/>
    <col min="507" max="507" width="43.453125" style="46" bestFit="1" customWidth="1"/>
    <col min="508" max="508" width="11.26953125" style="46" customWidth="1"/>
    <col min="509" max="509" width="14.453125" style="46" customWidth="1"/>
    <col min="510" max="510" width="14.26953125" style="46" bestFit="1" customWidth="1"/>
    <col min="511" max="511" width="10" style="46" customWidth="1"/>
    <col min="512" max="512" width="9.1796875" style="46"/>
    <col min="513" max="513" width="12.81640625" style="46" customWidth="1"/>
    <col min="514" max="514" width="9.1796875" style="46"/>
    <col min="515" max="515" width="12.1796875" style="46" customWidth="1"/>
    <col min="516" max="761" width="9.1796875" style="46"/>
    <col min="762" max="762" width="29.7265625" style="46" bestFit="1" customWidth="1"/>
    <col min="763" max="763" width="43.453125" style="46" bestFit="1" customWidth="1"/>
    <col min="764" max="764" width="11.26953125" style="46" customWidth="1"/>
    <col min="765" max="765" width="14.453125" style="46" customWidth="1"/>
    <col min="766" max="766" width="14.26953125" style="46" bestFit="1" customWidth="1"/>
    <col min="767" max="767" width="10" style="46" customWidth="1"/>
    <col min="768" max="768" width="9.1796875" style="46"/>
    <col min="769" max="769" width="12.81640625" style="46" customWidth="1"/>
    <col min="770" max="770" width="9.1796875" style="46"/>
    <col min="771" max="771" width="12.1796875" style="46" customWidth="1"/>
    <col min="772" max="1017" width="9.1796875" style="46"/>
    <col min="1018" max="1018" width="29.7265625" style="46" bestFit="1" customWidth="1"/>
    <col min="1019" max="1019" width="43.453125" style="46" bestFit="1" customWidth="1"/>
    <col min="1020" max="1020" width="11.26953125" style="46" customWidth="1"/>
    <col min="1021" max="1021" width="14.453125" style="46" customWidth="1"/>
    <col min="1022" max="1022" width="14.26953125" style="46" bestFit="1" customWidth="1"/>
    <col min="1023" max="1023" width="10" style="46" customWidth="1"/>
    <col min="1024" max="1024" width="9.1796875" style="46"/>
    <col min="1025" max="1025" width="12.81640625" style="46" customWidth="1"/>
    <col min="1026" max="1026" width="9.1796875" style="46"/>
    <col min="1027" max="1027" width="12.1796875" style="46" customWidth="1"/>
    <col min="1028" max="1273" width="9.1796875" style="46"/>
    <col min="1274" max="1274" width="29.7265625" style="46" bestFit="1" customWidth="1"/>
    <col min="1275" max="1275" width="43.453125" style="46" bestFit="1" customWidth="1"/>
    <col min="1276" max="1276" width="11.26953125" style="46" customWidth="1"/>
    <col min="1277" max="1277" width="14.453125" style="46" customWidth="1"/>
    <col min="1278" max="1278" width="14.26953125" style="46" bestFit="1" customWidth="1"/>
    <col min="1279" max="1279" width="10" style="46" customWidth="1"/>
    <col min="1280" max="1280" width="9.1796875" style="46"/>
    <col min="1281" max="1281" width="12.81640625" style="46" customWidth="1"/>
    <col min="1282" max="1282" width="9.1796875" style="46"/>
    <col min="1283" max="1283" width="12.1796875" style="46" customWidth="1"/>
    <col min="1284" max="1529" width="9.1796875" style="46"/>
    <col min="1530" max="1530" width="29.7265625" style="46" bestFit="1" customWidth="1"/>
    <col min="1531" max="1531" width="43.453125" style="46" bestFit="1" customWidth="1"/>
    <col min="1532" max="1532" width="11.26953125" style="46" customWidth="1"/>
    <col min="1533" max="1533" width="14.453125" style="46" customWidth="1"/>
    <col min="1534" max="1534" width="14.26953125" style="46" bestFit="1" customWidth="1"/>
    <col min="1535" max="1535" width="10" style="46" customWidth="1"/>
    <col min="1536" max="1536" width="9.1796875" style="46"/>
    <col min="1537" max="1537" width="12.81640625" style="46" customWidth="1"/>
    <col min="1538" max="1538" width="9.1796875" style="46"/>
    <col min="1539" max="1539" width="12.1796875" style="46" customWidth="1"/>
    <col min="1540" max="1785" width="9.1796875" style="46"/>
    <col min="1786" max="1786" width="29.7265625" style="46" bestFit="1" customWidth="1"/>
    <col min="1787" max="1787" width="43.453125" style="46" bestFit="1" customWidth="1"/>
    <col min="1788" max="1788" width="11.26953125" style="46" customWidth="1"/>
    <col min="1789" max="1789" width="14.453125" style="46" customWidth="1"/>
    <col min="1790" max="1790" width="14.26953125" style="46" bestFit="1" customWidth="1"/>
    <col min="1791" max="1791" width="10" style="46" customWidth="1"/>
    <col min="1792" max="1792" width="9.1796875" style="46"/>
    <col min="1793" max="1793" width="12.81640625" style="46" customWidth="1"/>
    <col min="1794" max="1794" width="9.1796875" style="46"/>
    <col min="1795" max="1795" width="12.1796875" style="46" customWidth="1"/>
    <col min="1796" max="2041" width="9.1796875" style="46"/>
    <col min="2042" max="2042" width="29.7265625" style="46" bestFit="1" customWidth="1"/>
    <col min="2043" max="2043" width="43.453125" style="46" bestFit="1" customWidth="1"/>
    <col min="2044" max="2044" width="11.26953125" style="46" customWidth="1"/>
    <col min="2045" max="2045" width="14.453125" style="46" customWidth="1"/>
    <col min="2046" max="2046" width="14.26953125" style="46" bestFit="1" customWidth="1"/>
    <col min="2047" max="2047" width="10" style="46" customWidth="1"/>
    <col min="2048" max="2048" width="9.1796875" style="46"/>
    <col min="2049" max="2049" width="12.81640625" style="46" customWidth="1"/>
    <col min="2050" max="2050" width="9.1796875" style="46"/>
    <col min="2051" max="2051" width="12.1796875" style="46" customWidth="1"/>
    <col min="2052" max="2297" width="9.1796875" style="46"/>
    <col min="2298" max="2298" width="29.7265625" style="46" bestFit="1" customWidth="1"/>
    <col min="2299" max="2299" width="43.453125" style="46" bestFit="1" customWidth="1"/>
    <col min="2300" max="2300" width="11.26953125" style="46" customWidth="1"/>
    <col min="2301" max="2301" width="14.453125" style="46" customWidth="1"/>
    <col min="2302" max="2302" width="14.26953125" style="46" bestFit="1" customWidth="1"/>
    <col min="2303" max="2303" width="10" style="46" customWidth="1"/>
    <col min="2304" max="2304" width="9.1796875" style="46"/>
    <col min="2305" max="2305" width="12.81640625" style="46" customWidth="1"/>
    <col min="2306" max="2306" width="9.1796875" style="46"/>
    <col min="2307" max="2307" width="12.1796875" style="46" customWidth="1"/>
    <col min="2308" max="2553" width="9.1796875" style="46"/>
    <col min="2554" max="2554" width="29.7265625" style="46" bestFit="1" customWidth="1"/>
    <col min="2555" max="2555" width="43.453125" style="46" bestFit="1" customWidth="1"/>
    <col min="2556" max="2556" width="11.26953125" style="46" customWidth="1"/>
    <col min="2557" max="2557" width="14.453125" style="46" customWidth="1"/>
    <col min="2558" max="2558" width="14.26953125" style="46" bestFit="1" customWidth="1"/>
    <col min="2559" max="2559" width="10" style="46" customWidth="1"/>
    <col min="2560" max="2560" width="9.1796875" style="46"/>
    <col min="2561" max="2561" width="12.81640625" style="46" customWidth="1"/>
    <col min="2562" max="2562" width="9.1796875" style="46"/>
    <col min="2563" max="2563" width="12.1796875" style="46" customWidth="1"/>
    <col min="2564" max="2809" width="9.1796875" style="46"/>
    <col min="2810" max="2810" width="29.7265625" style="46" bestFit="1" customWidth="1"/>
    <col min="2811" max="2811" width="43.453125" style="46" bestFit="1" customWidth="1"/>
    <col min="2812" max="2812" width="11.26953125" style="46" customWidth="1"/>
    <col min="2813" max="2813" width="14.453125" style="46" customWidth="1"/>
    <col min="2814" max="2814" width="14.26953125" style="46" bestFit="1" customWidth="1"/>
    <col min="2815" max="2815" width="10" style="46" customWidth="1"/>
    <col min="2816" max="2816" width="9.1796875" style="46"/>
    <col min="2817" max="2817" width="12.81640625" style="46" customWidth="1"/>
    <col min="2818" max="2818" width="9.1796875" style="46"/>
    <col min="2819" max="2819" width="12.1796875" style="46" customWidth="1"/>
    <col min="2820" max="3065" width="9.1796875" style="46"/>
    <col min="3066" max="3066" width="29.7265625" style="46" bestFit="1" customWidth="1"/>
    <col min="3067" max="3067" width="43.453125" style="46" bestFit="1" customWidth="1"/>
    <col min="3068" max="3068" width="11.26953125" style="46" customWidth="1"/>
    <col min="3069" max="3069" width="14.453125" style="46" customWidth="1"/>
    <col min="3070" max="3070" width="14.26953125" style="46" bestFit="1" customWidth="1"/>
    <col min="3071" max="3071" width="10" style="46" customWidth="1"/>
    <col min="3072" max="3072" width="9.1796875" style="46"/>
    <col min="3073" max="3073" width="12.81640625" style="46" customWidth="1"/>
    <col min="3074" max="3074" width="9.1796875" style="46"/>
    <col min="3075" max="3075" width="12.1796875" style="46" customWidth="1"/>
    <col min="3076" max="3321" width="9.1796875" style="46"/>
    <col min="3322" max="3322" width="29.7265625" style="46" bestFit="1" customWidth="1"/>
    <col min="3323" max="3323" width="43.453125" style="46" bestFit="1" customWidth="1"/>
    <col min="3324" max="3324" width="11.26953125" style="46" customWidth="1"/>
    <col min="3325" max="3325" width="14.453125" style="46" customWidth="1"/>
    <col min="3326" max="3326" width="14.26953125" style="46" bestFit="1" customWidth="1"/>
    <col min="3327" max="3327" width="10" style="46" customWidth="1"/>
    <col min="3328" max="3328" width="9.1796875" style="46"/>
    <col min="3329" max="3329" width="12.81640625" style="46" customWidth="1"/>
    <col min="3330" max="3330" width="9.1796875" style="46"/>
    <col min="3331" max="3331" width="12.1796875" style="46" customWidth="1"/>
    <col min="3332" max="3577" width="9.1796875" style="46"/>
    <col min="3578" max="3578" width="29.7265625" style="46" bestFit="1" customWidth="1"/>
    <col min="3579" max="3579" width="43.453125" style="46" bestFit="1" customWidth="1"/>
    <col min="3580" max="3580" width="11.26953125" style="46" customWidth="1"/>
    <col min="3581" max="3581" width="14.453125" style="46" customWidth="1"/>
    <col min="3582" max="3582" width="14.26953125" style="46" bestFit="1" customWidth="1"/>
    <col min="3583" max="3583" width="10" style="46" customWidth="1"/>
    <col min="3584" max="3584" width="9.1796875" style="46"/>
    <col min="3585" max="3585" width="12.81640625" style="46" customWidth="1"/>
    <col min="3586" max="3586" width="9.1796875" style="46"/>
    <col min="3587" max="3587" width="12.1796875" style="46" customWidth="1"/>
    <col min="3588" max="3833" width="9.1796875" style="46"/>
    <col min="3834" max="3834" width="29.7265625" style="46" bestFit="1" customWidth="1"/>
    <col min="3835" max="3835" width="43.453125" style="46" bestFit="1" customWidth="1"/>
    <col min="3836" max="3836" width="11.26953125" style="46" customWidth="1"/>
    <col min="3837" max="3837" width="14.453125" style="46" customWidth="1"/>
    <col min="3838" max="3838" width="14.26953125" style="46" bestFit="1" customWidth="1"/>
    <col min="3839" max="3839" width="10" style="46" customWidth="1"/>
    <col min="3840" max="3840" width="9.1796875" style="46"/>
    <col min="3841" max="3841" width="12.81640625" style="46" customWidth="1"/>
    <col min="3842" max="3842" width="9.1796875" style="46"/>
    <col min="3843" max="3843" width="12.1796875" style="46" customWidth="1"/>
    <col min="3844" max="4089" width="9.1796875" style="46"/>
    <col min="4090" max="4090" width="29.7265625" style="46" bestFit="1" customWidth="1"/>
    <col min="4091" max="4091" width="43.453125" style="46" bestFit="1" customWidth="1"/>
    <col min="4092" max="4092" width="11.26953125" style="46" customWidth="1"/>
    <col min="4093" max="4093" width="14.453125" style="46" customWidth="1"/>
    <col min="4094" max="4094" width="14.26953125" style="46" bestFit="1" customWidth="1"/>
    <col min="4095" max="4095" width="10" style="46" customWidth="1"/>
    <col min="4096" max="4096" width="9.1796875" style="46"/>
    <col min="4097" max="4097" width="12.81640625" style="46" customWidth="1"/>
    <col min="4098" max="4098" width="9.1796875" style="46"/>
    <col min="4099" max="4099" width="12.1796875" style="46" customWidth="1"/>
    <col min="4100" max="4345" width="9.1796875" style="46"/>
    <col min="4346" max="4346" width="29.7265625" style="46" bestFit="1" customWidth="1"/>
    <col min="4347" max="4347" width="43.453125" style="46" bestFit="1" customWidth="1"/>
    <col min="4348" max="4348" width="11.26953125" style="46" customWidth="1"/>
    <col min="4349" max="4349" width="14.453125" style="46" customWidth="1"/>
    <col min="4350" max="4350" width="14.26953125" style="46" bestFit="1" customWidth="1"/>
    <col min="4351" max="4351" width="10" style="46" customWidth="1"/>
    <col min="4352" max="4352" width="9.1796875" style="46"/>
    <col min="4353" max="4353" width="12.81640625" style="46" customWidth="1"/>
    <col min="4354" max="4354" width="9.1796875" style="46"/>
    <col min="4355" max="4355" width="12.1796875" style="46" customWidth="1"/>
    <col min="4356" max="4601" width="9.1796875" style="46"/>
    <col min="4602" max="4602" width="29.7265625" style="46" bestFit="1" customWidth="1"/>
    <col min="4603" max="4603" width="43.453125" style="46" bestFit="1" customWidth="1"/>
    <col min="4604" max="4604" width="11.26953125" style="46" customWidth="1"/>
    <col min="4605" max="4605" width="14.453125" style="46" customWidth="1"/>
    <col min="4606" max="4606" width="14.26953125" style="46" bestFit="1" customWidth="1"/>
    <col min="4607" max="4607" width="10" style="46" customWidth="1"/>
    <col min="4608" max="4608" width="9.1796875" style="46"/>
    <col min="4609" max="4609" width="12.81640625" style="46" customWidth="1"/>
    <col min="4610" max="4610" width="9.1796875" style="46"/>
    <col min="4611" max="4611" width="12.1796875" style="46" customWidth="1"/>
    <col min="4612" max="4857" width="9.1796875" style="46"/>
    <col min="4858" max="4858" width="29.7265625" style="46" bestFit="1" customWidth="1"/>
    <col min="4859" max="4859" width="43.453125" style="46" bestFit="1" customWidth="1"/>
    <col min="4860" max="4860" width="11.26953125" style="46" customWidth="1"/>
    <col min="4861" max="4861" width="14.453125" style="46" customWidth="1"/>
    <col min="4862" max="4862" width="14.26953125" style="46" bestFit="1" customWidth="1"/>
    <col min="4863" max="4863" width="10" style="46" customWidth="1"/>
    <col min="4864" max="4864" width="9.1796875" style="46"/>
    <col min="4865" max="4865" width="12.81640625" style="46" customWidth="1"/>
    <col min="4866" max="4866" width="9.1796875" style="46"/>
    <col min="4867" max="4867" width="12.1796875" style="46" customWidth="1"/>
    <col min="4868" max="5113" width="9.1796875" style="46"/>
    <col min="5114" max="5114" width="29.7265625" style="46" bestFit="1" customWidth="1"/>
    <col min="5115" max="5115" width="43.453125" style="46" bestFit="1" customWidth="1"/>
    <col min="5116" max="5116" width="11.26953125" style="46" customWidth="1"/>
    <col min="5117" max="5117" width="14.453125" style="46" customWidth="1"/>
    <col min="5118" max="5118" width="14.26953125" style="46" bestFit="1" customWidth="1"/>
    <col min="5119" max="5119" width="10" style="46" customWidth="1"/>
    <col min="5120" max="5120" width="9.1796875" style="46"/>
    <col min="5121" max="5121" width="12.81640625" style="46" customWidth="1"/>
    <col min="5122" max="5122" width="9.1796875" style="46"/>
    <col min="5123" max="5123" width="12.1796875" style="46" customWidth="1"/>
    <col min="5124" max="5369" width="9.1796875" style="46"/>
    <col min="5370" max="5370" width="29.7265625" style="46" bestFit="1" customWidth="1"/>
    <col min="5371" max="5371" width="43.453125" style="46" bestFit="1" customWidth="1"/>
    <col min="5372" max="5372" width="11.26953125" style="46" customWidth="1"/>
    <col min="5373" max="5373" width="14.453125" style="46" customWidth="1"/>
    <col min="5374" max="5374" width="14.26953125" style="46" bestFit="1" customWidth="1"/>
    <col min="5375" max="5375" width="10" style="46" customWidth="1"/>
    <col min="5376" max="5376" width="9.1796875" style="46"/>
    <col min="5377" max="5377" width="12.81640625" style="46" customWidth="1"/>
    <col min="5378" max="5378" width="9.1796875" style="46"/>
    <col min="5379" max="5379" width="12.1796875" style="46" customWidth="1"/>
    <col min="5380" max="5625" width="9.1796875" style="46"/>
    <col min="5626" max="5626" width="29.7265625" style="46" bestFit="1" customWidth="1"/>
    <col min="5627" max="5627" width="43.453125" style="46" bestFit="1" customWidth="1"/>
    <col min="5628" max="5628" width="11.26953125" style="46" customWidth="1"/>
    <col min="5629" max="5629" width="14.453125" style="46" customWidth="1"/>
    <col min="5630" max="5630" width="14.26953125" style="46" bestFit="1" customWidth="1"/>
    <col min="5631" max="5631" width="10" style="46" customWidth="1"/>
    <col min="5632" max="5632" width="9.1796875" style="46"/>
    <col min="5633" max="5633" width="12.81640625" style="46" customWidth="1"/>
    <col min="5634" max="5634" width="9.1796875" style="46"/>
    <col min="5635" max="5635" width="12.1796875" style="46" customWidth="1"/>
    <col min="5636" max="5881" width="9.1796875" style="46"/>
    <col min="5882" max="5882" width="29.7265625" style="46" bestFit="1" customWidth="1"/>
    <col min="5883" max="5883" width="43.453125" style="46" bestFit="1" customWidth="1"/>
    <col min="5884" max="5884" width="11.26953125" style="46" customWidth="1"/>
    <col min="5885" max="5885" width="14.453125" style="46" customWidth="1"/>
    <col min="5886" max="5886" width="14.26953125" style="46" bestFit="1" customWidth="1"/>
    <col min="5887" max="5887" width="10" style="46" customWidth="1"/>
    <col min="5888" max="5888" width="9.1796875" style="46"/>
    <col min="5889" max="5889" width="12.81640625" style="46" customWidth="1"/>
    <col min="5890" max="5890" width="9.1796875" style="46"/>
    <col min="5891" max="5891" width="12.1796875" style="46" customWidth="1"/>
    <col min="5892" max="6137" width="9.1796875" style="46"/>
    <col min="6138" max="6138" width="29.7265625" style="46" bestFit="1" customWidth="1"/>
    <col min="6139" max="6139" width="43.453125" style="46" bestFit="1" customWidth="1"/>
    <col min="6140" max="6140" width="11.26953125" style="46" customWidth="1"/>
    <col min="6141" max="6141" width="14.453125" style="46" customWidth="1"/>
    <col min="6142" max="6142" width="14.26953125" style="46" bestFit="1" customWidth="1"/>
    <col min="6143" max="6143" width="10" style="46" customWidth="1"/>
    <col min="6144" max="6144" width="9.1796875" style="46"/>
    <col min="6145" max="6145" width="12.81640625" style="46" customWidth="1"/>
    <col min="6146" max="6146" width="9.1796875" style="46"/>
    <col min="6147" max="6147" width="12.1796875" style="46" customWidth="1"/>
    <col min="6148" max="6393" width="9.1796875" style="46"/>
    <col min="6394" max="6394" width="29.7265625" style="46" bestFit="1" customWidth="1"/>
    <col min="6395" max="6395" width="43.453125" style="46" bestFit="1" customWidth="1"/>
    <col min="6396" max="6396" width="11.26953125" style="46" customWidth="1"/>
    <col min="6397" max="6397" width="14.453125" style="46" customWidth="1"/>
    <col min="6398" max="6398" width="14.26953125" style="46" bestFit="1" customWidth="1"/>
    <col min="6399" max="6399" width="10" style="46" customWidth="1"/>
    <col min="6400" max="6400" width="9.1796875" style="46"/>
    <col min="6401" max="6401" width="12.81640625" style="46" customWidth="1"/>
    <col min="6402" max="6402" width="9.1796875" style="46"/>
    <col min="6403" max="6403" width="12.1796875" style="46" customWidth="1"/>
    <col min="6404" max="6649" width="9.1796875" style="46"/>
    <col min="6650" max="6650" width="29.7265625" style="46" bestFit="1" customWidth="1"/>
    <col min="6651" max="6651" width="43.453125" style="46" bestFit="1" customWidth="1"/>
    <col min="6652" max="6652" width="11.26953125" style="46" customWidth="1"/>
    <col min="6653" max="6653" width="14.453125" style="46" customWidth="1"/>
    <col min="6654" max="6654" width="14.26953125" style="46" bestFit="1" customWidth="1"/>
    <col min="6655" max="6655" width="10" style="46" customWidth="1"/>
    <col min="6656" max="6656" width="9.1796875" style="46"/>
    <col min="6657" max="6657" width="12.81640625" style="46" customWidth="1"/>
    <col min="6658" max="6658" width="9.1796875" style="46"/>
    <col min="6659" max="6659" width="12.1796875" style="46" customWidth="1"/>
    <col min="6660" max="6905" width="9.1796875" style="46"/>
    <col min="6906" max="6906" width="29.7265625" style="46" bestFit="1" customWidth="1"/>
    <col min="6907" max="6907" width="43.453125" style="46" bestFit="1" customWidth="1"/>
    <col min="6908" max="6908" width="11.26953125" style="46" customWidth="1"/>
    <col min="6909" max="6909" width="14.453125" style="46" customWidth="1"/>
    <col min="6910" max="6910" width="14.26953125" style="46" bestFit="1" customWidth="1"/>
    <col min="6911" max="6911" width="10" style="46" customWidth="1"/>
    <col min="6912" max="6912" width="9.1796875" style="46"/>
    <col min="6913" max="6913" width="12.81640625" style="46" customWidth="1"/>
    <col min="6914" max="6914" width="9.1796875" style="46"/>
    <col min="6915" max="6915" width="12.1796875" style="46" customWidth="1"/>
    <col min="6916" max="7161" width="9.1796875" style="46"/>
    <col min="7162" max="7162" width="29.7265625" style="46" bestFit="1" customWidth="1"/>
    <col min="7163" max="7163" width="43.453125" style="46" bestFit="1" customWidth="1"/>
    <col min="7164" max="7164" width="11.26953125" style="46" customWidth="1"/>
    <col min="7165" max="7165" width="14.453125" style="46" customWidth="1"/>
    <col min="7166" max="7166" width="14.26953125" style="46" bestFit="1" customWidth="1"/>
    <col min="7167" max="7167" width="10" style="46" customWidth="1"/>
    <col min="7168" max="7168" width="9.1796875" style="46"/>
    <col min="7169" max="7169" width="12.81640625" style="46" customWidth="1"/>
    <col min="7170" max="7170" width="9.1796875" style="46"/>
    <col min="7171" max="7171" width="12.1796875" style="46" customWidth="1"/>
    <col min="7172" max="7417" width="9.1796875" style="46"/>
    <col min="7418" max="7418" width="29.7265625" style="46" bestFit="1" customWidth="1"/>
    <col min="7419" max="7419" width="43.453125" style="46" bestFit="1" customWidth="1"/>
    <col min="7420" max="7420" width="11.26953125" style="46" customWidth="1"/>
    <col min="7421" max="7421" width="14.453125" style="46" customWidth="1"/>
    <col min="7422" max="7422" width="14.26953125" style="46" bestFit="1" customWidth="1"/>
    <col min="7423" max="7423" width="10" style="46" customWidth="1"/>
    <col min="7424" max="7424" width="9.1796875" style="46"/>
    <col min="7425" max="7425" width="12.81640625" style="46" customWidth="1"/>
    <col min="7426" max="7426" width="9.1796875" style="46"/>
    <col min="7427" max="7427" width="12.1796875" style="46" customWidth="1"/>
    <col min="7428" max="7673" width="9.1796875" style="46"/>
    <col min="7674" max="7674" width="29.7265625" style="46" bestFit="1" customWidth="1"/>
    <col min="7675" max="7675" width="43.453125" style="46" bestFit="1" customWidth="1"/>
    <col min="7676" max="7676" width="11.26953125" style="46" customWidth="1"/>
    <col min="7677" max="7677" width="14.453125" style="46" customWidth="1"/>
    <col min="7678" max="7678" width="14.26953125" style="46" bestFit="1" customWidth="1"/>
    <col min="7679" max="7679" width="10" style="46" customWidth="1"/>
    <col min="7680" max="7680" width="9.1796875" style="46"/>
    <col min="7681" max="7681" width="12.81640625" style="46" customWidth="1"/>
    <col min="7682" max="7682" width="9.1796875" style="46"/>
    <col min="7683" max="7683" width="12.1796875" style="46" customWidth="1"/>
    <col min="7684" max="7929" width="9.1796875" style="46"/>
    <col min="7930" max="7930" width="29.7265625" style="46" bestFit="1" customWidth="1"/>
    <col min="7931" max="7931" width="43.453125" style="46" bestFit="1" customWidth="1"/>
    <col min="7932" max="7932" width="11.26953125" style="46" customWidth="1"/>
    <col min="7933" max="7933" width="14.453125" style="46" customWidth="1"/>
    <col min="7934" max="7934" width="14.26953125" style="46" bestFit="1" customWidth="1"/>
    <col min="7935" max="7935" width="10" style="46" customWidth="1"/>
    <col min="7936" max="7936" width="9.1796875" style="46"/>
    <col min="7937" max="7937" width="12.81640625" style="46" customWidth="1"/>
    <col min="7938" max="7938" width="9.1796875" style="46"/>
    <col min="7939" max="7939" width="12.1796875" style="46" customWidth="1"/>
    <col min="7940" max="8185" width="9.1796875" style="46"/>
    <col min="8186" max="8186" width="29.7265625" style="46" bestFit="1" customWidth="1"/>
    <col min="8187" max="8187" width="43.453125" style="46" bestFit="1" customWidth="1"/>
    <col min="8188" max="8188" width="11.26953125" style="46" customWidth="1"/>
    <col min="8189" max="8189" width="14.453125" style="46" customWidth="1"/>
    <col min="8190" max="8190" width="14.26953125" style="46" bestFit="1" customWidth="1"/>
    <col min="8191" max="8191" width="10" style="46" customWidth="1"/>
    <col min="8192" max="8192" width="9.1796875" style="46"/>
    <col min="8193" max="8193" width="12.81640625" style="46" customWidth="1"/>
    <col min="8194" max="8194" width="9.1796875" style="46"/>
    <col min="8195" max="8195" width="12.1796875" style="46" customWidth="1"/>
    <col min="8196" max="8441" width="9.1796875" style="46"/>
    <col min="8442" max="8442" width="29.7265625" style="46" bestFit="1" customWidth="1"/>
    <col min="8443" max="8443" width="43.453125" style="46" bestFit="1" customWidth="1"/>
    <col min="8444" max="8444" width="11.26953125" style="46" customWidth="1"/>
    <col min="8445" max="8445" width="14.453125" style="46" customWidth="1"/>
    <col min="8446" max="8446" width="14.26953125" style="46" bestFit="1" customWidth="1"/>
    <col min="8447" max="8447" width="10" style="46" customWidth="1"/>
    <col min="8448" max="8448" width="9.1796875" style="46"/>
    <col min="8449" max="8449" width="12.81640625" style="46" customWidth="1"/>
    <col min="8450" max="8450" width="9.1796875" style="46"/>
    <col min="8451" max="8451" width="12.1796875" style="46" customWidth="1"/>
    <col min="8452" max="8697" width="9.1796875" style="46"/>
    <col min="8698" max="8698" width="29.7265625" style="46" bestFit="1" customWidth="1"/>
    <col min="8699" max="8699" width="43.453125" style="46" bestFit="1" customWidth="1"/>
    <col min="8700" max="8700" width="11.26953125" style="46" customWidth="1"/>
    <col min="8701" max="8701" width="14.453125" style="46" customWidth="1"/>
    <col min="8702" max="8702" width="14.26953125" style="46" bestFit="1" customWidth="1"/>
    <col min="8703" max="8703" width="10" style="46" customWidth="1"/>
    <col min="8704" max="8704" width="9.1796875" style="46"/>
    <col min="8705" max="8705" width="12.81640625" style="46" customWidth="1"/>
    <col min="8706" max="8706" width="9.1796875" style="46"/>
    <col min="8707" max="8707" width="12.1796875" style="46" customWidth="1"/>
    <col min="8708" max="8953" width="9.1796875" style="46"/>
    <col min="8954" max="8954" width="29.7265625" style="46" bestFit="1" customWidth="1"/>
    <col min="8955" max="8955" width="43.453125" style="46" bestFit="1" customWidth="1"/>
    <col min="8956" max="8956" width="11.26953125" style="46" customWidth="1"/>
    <col min="8957" max="8957" width="14.453125" style="46" customWidth="1"/>
    <col min="8958" max="8958" width="14.26953125" style="46" bestFit="1" customWidth="1"/>
    <col min="8959" max="8959" width="10" style="46" customWidth="1"/>
    <col min="8960" max="8960" width="9.1796875" style="46"/>
    <col min="8961" max="8961" width="12.81640625" style="46" customWidth="1"/>
    <col min="8962" max="8962" width="9.1796875" style="46"/>
    <col min="8963" max="8963" width="12.1796875" style="46" customWidth="1"/>
    <col min="8964" max="9209" width="9.1796875" style="46"/>
    <col min="9210" max="9210" width="29.7265625" style="46" bestFit="1" customWidth="1"/>
    <col min="9211" max="9211" width="43.453125" style="46" bestFit="1" customWidth="1"/>
    <col min="9212" max="9212" width="11.26953125" style="46" customWidth="1"/>
    <col min="9213" max="9213" width="14.453125" style="46" customWidth="1"/>
    <col min="9214" max="9214" width="14.26953125" style="46" bestFit="1" customWidth="1"/>
    <col min="9215" max="9215" width="10" style="46" customWidth="1"/>
    <col min="9216" max="9216" width="9.1796875" style="46"/>
    <col min="9217" max="9217" width="12.81640625" style="46" customWidth="1"/>
    <col min="9218" max="9218" width="9.1796875" style="46"/>
    <col min="9219" max="9219" width="12.1796875" style="46" customWidth="1"/>
    <col min="9220" max="9465" width="9.1796875" style="46"/>
    <col min="9466" max="9466" width="29.7265625" style="46" bestFit="1" customWidth="1"/>
    <col min="9467" max="9467" width="43.453125" style="46" bestFit="1" customWidth="1"/>
    <col min="9468" max="9468" width="11.26953125" style="46" customWidth="1"/>
    <col min="9469" max="9469" width="14.453125" style="46" customWidth="1"/>
    <col min="9470" max="9470" width="14.26953125" style="46" bestFit="1" customWidth="1"/>
    <col min="9471" max="9471" width="10" style="46" customWidth="1"/>
    <col min="9472" max="9472" width="9.1796875" style="46"/>
    <col min="9473" max="9473" width="12.81640625" style="46" customWidth="1"/>
    <col min="9474" max="9474" width="9.1796875" style="46"/>
    <col min="9475" max="9475" width="12.1796875" style="46" customWidth="1"/>
    <col min="9476" max="9721" width="9.1796875" style="46"/>
    <col min="9722" max="9722" width="29.7265625" style="46" bestFit="1" customWidth="1"/>
    <col min="9723" max="9723" width="43.453125" style="46" bestFit="1" customWidth="1"/>
    <col min="9724" max="9724" width="11.26953125" style="46" customWidth="1"/>
    <col min="9725" max="9725" width="14.453125" style="46" customWidth="1"/>
    <col min="9726" max="9726" width="14.26953125" style="46" bestFit="1" customWidth="1"/>
    <col min="9727" max="9727" width="10" style="46" customWidth="1"/>
    <col min="9728" max="9728" width="9.1796875" style="46"/>
    <col min="9729" max="9729" width="12.81640625" style="46" customWidth="1"/>
    <col min="9730" max="9730" width="9.1796875" style="46"/>
    <col min="9731" max="9731" width="12.1796875" style="46" customWidth="1"/>
    <col min="9732" max="9977" width="9.1796875" style="46"/>
    <col min="9978" max="9978" width="29.7265625" style="46" bestFit="1" customWidth="1"/>
    <col min="9979" max="9979" width="43.453125" style="46" bestFit="1" customWidth="1"/>
    <col min="9980" max="9980" width="11.26953125" style="46" customWidth="1"/>
    <col min="9981" max="9981" width="14.453125" style="46" customWidth="1"/>
    <col min="9982" max="9982" width="14.26953125" style="46" bestFit="1" customWidth="1"/>
    <col min="9983" max="9983" width="10" style="46" customWidth="1"/>
    <col min="9984" max="9984" width="9.1796875" style="46"/>
    <col min="9985" max="9985" width="12.81640625" style="46" customWidth="1"/>
    <col min="9986" max="9986" width="9.1796875" style="46"/>
    <col min="9987" max="9987" width="12.1796875" style="46" customWidth="1"/>
    <col min="9988" max="10233" width="9.1796875" style="46"/>
    <col min="10234" max="10234" width="29.7265625" style="46" bestFit="1" customWidth="1"/>
    <col min="10235" max="10235" width="43.453125" style="46" bestFit="1" customWidth="1"/>
    <col min="10236" max="10236" width="11.26953125" style="46" customWidth="1"/>
    <col min="10237" max="10237" width="14.453125" style="46" customWidth="1"/>
    <col min="10238" max="10238" width="14.26953125" style="46" bestFit="1" customWidth="1"/>
    <col min="10239" max="10239" width="10" style="46" customWidth="1"/>
    <col min="10240" max="10240" width="9.1796875" style="46"/>
    <col min="10241" max="10241" width="12.81640625" style="46" customWidth="1"/>
    <col min="10242" max="10242" width="9.1796875" style="46"/>
    <col min="10243" max="10243" width="12.1796875" style="46" customWidth="1"/>
    <col min="10244" max="10489" width="9.1796875" style="46"/>
    <col min="10490" max="10490" width="29.7265625" style="46" bestFit="1" customWidth="1"/>
    <col min="10491" max="10491" width="43.453125" style="46" bestFit="1" customWidth="1"/>
    <col min="10492" max="10492" width="11.26953125" style="46" customWidth="1"/>
    <col min="10493" max="10493" width="14.453125" style="46" customWidth="1"/>
    <col min="10494" max="10494" width="14.26953125" style="46" bestFit="1" customWidth="1"/>
    <col min="10495" max="10495" width="10" style="46" customWidth="1"/>
    <col min="10496" max="10496" width="9.1796875" style="46"/>
    <col min="10497" max="10497" width="12.81640625" style="46" customWidth="1"/>
    <col min="10498" max="10498" width="9.1796875" style="46"/>
    <col min="10499" max="10499" width="12.1796875" style="46" customWidth="1"/>
    <col min="10500" max="10745" width="9.1796875" style="46"/>
    <col min="10746" max="10746" width="29.7265625" style="46" bestFit="1" customWidth="1"/>
    <col min="10747" max="10747" width="43.453125" style="46" bestFit="1" customWidth="1"/>
    <col min="10748" max="10748" width="11.26953125" style="46" customWidth="1"/>
    <col min="10749" max="10749" width="14.453125" style="46" customWidth="1"/>
    <col min="10750" max="10750" width="14.26953125" style="46" bestFit="1" customWidth="1"/>
    <col min="10751" max="10751" width="10" style="46" customWidth="1"/>
    <col min="10752" max="10752" width="9.1796875" style="46"/>
    <col min="10753" max="10753" width="12.81640625" style="46" customWidth="1"/>
    <col min="10754" max="10754" width="9.1796875" style="46"/>
    <col min="10755" max="10755" width="12.1796875" style="46" customWidth="1"/>
    <col min="10756" max="11001" width="9.1796875" style="46"/>
    <col min="11002" max="11002" width="29.7265625" style="46" bestFit="1" customWidth="1"/>
    <col min="11003" max="11003" width="43.453125" style="46" bestFit="1" customWidth="1"/>
    <col min="11004" max="11004" width="11.26953125" style="46" customWidth="1"/>
    <col min="11005" max="11005" width="14.453125" style="46" customWidth="1"/>
    <col min="11006" max="11006" width="14.26953125" style="46" bestFit="1" customWidth="1"/>
    <col min="11007" max="11007" width="10" style="46" customWidth="1"/>
    <col min="11008" max="11008" width="9.1796875" style="46"/>
    <col min="11009" max="11009" width="12.81640625" style="46" customWidth="1"/>
    <col min="11010" max="11010" width="9.1796875" style="46"/>
    <col min="11011" max="11011" width="12.1796875" style="46" customWidth="1"/>
    <col min="11012" max="11257" width="9.1796875" style="46"/>
    <col min="11258" max="11258" width="29.7265625" style="46" bestFit="1" customWidth="1"/>
    <col min="11259" max="11259" width="43.453125" style="46" bestFit="1" customWidth="1"/>
    <col min="11260" max="11260" width="11.26953125" style="46" customWidth="1"/>
    <col min="11261" max="11261" width="14.453125" style="46" customWidth="1"/>
    <col min="11262" max="11262" width="14.26953125" style="46" bestFit="1" customWidth="1"/>
    <col min="11263" max="11263" width="10" style="46" customWidth="1"/>
    <col min="11264" max="11264" width="9.1796875" style="46"/>
    <col min="11265" max="11265" width="12.81640625" style="46" customWidth="1"/>
    <col min="11266" max="11266" width="9.1796875" style="46"/>
    <col min="11267" max="11267" width="12.1796875" style="46" customWidth="1"/>
    <col min="11268" max="11513" width="9.1796875" style="46"/>
    <col min="11514" max="11514" width="29.7265625" style="46" bestFit="1" customWidth="1"/>
    <col min="11515" max="11515" width="43.453125" style="46" bestFit="1" customWidth="1"/>
    <col min="11516" max="11516" width="11.26953125" style="46" customWidth="1"/>
    <col min="11517" max="11517" width="14.453125" style="46" customWidth="1"/>
    <col min="11518" max="11518" width="14.26953125" style="46" bestFit="1" customWidth="1"/>
    <col min="11519" max="11519" width="10" style="46" customWidth="1"/>
    <col min="11520" max="11520" width="9.1796875" style="46"/>
    <col min="11521" max="11521" width="12.81640625" style="46" customWidth="1"/>
    <col min="11522" max="11522" width="9.1796875" style="46"/>
    <col min="11523" max="11523" width="12.1796875" style="46" customWidth="1"/>
    <col min="11524" max="11769" width="9.1796875" style="46"/>
    <col min="11770" max="11770" width="29.7265625" style="46" bestFit="1" customWidth="1"/>
    <col min="11771" max="11771" width="43.453125" style="46" bestFit="1" customWidth="1"/>
    <col min="11772" max="11772" width="11.26953125" style="46" customWidth="1"/>
    <col min="11773" max="11773" width="14.453125" style="46" customWidth="1"/>
    <col min="11774" max="11774" width="14.26953125" style="46" bestFit="1" customWidth="1"/>
    <col min="11775" max="11775" width="10" style="46" customWidth="1"/>
    <col min="11776" max="11776" width="9.1796875" style="46"/>
    <col min="11777" max="11777" width="12.81640625" style="46" customWidth="1"/>
    <col min="11778" max="11778" width="9.1796875" style="46"/>
    <col min="11779" max="11779" width="12.1796875" style="46" customWidth="1"/>
    <col min="11780" max="12025" width="9.1796875" style="46"/>
    <col min="12026" max="12026" width="29.7265625" style="46" bestFit="1" customWidth="1"/>
    <col min="12027" max="12027" width="43.453125" style="46" bestFit="1" customWidth="1"/>
    <col min="12028" max="12028" width="11.26953125" style="46" customWidth="1"/>
    <col min="12029" max="12029" width="14.453125" style="46" customWidth="1"/>
    <col min="12030" max="12030" width="14.26953125" style="46" bestFit="1" customWidth="1"/>
    <col min="12031" max="12031" width="10" style="46" customWidth="1"/>
    <col min="12032" max="12032" width="9.1796875" style="46"/>
    <col min="12033" max="12033" width="12.81640625" style="46" customWidth="1"/>
    <col min="12034" max="12034" width="9.1796875" style="46"/>
    <col min="12035" max="12035" width="12.1796875" style="46" customWidth="1"/>
    <col min="12036" max="12281" width="9.1796875" style="46"/>
    <col min="12282" max="12282" width="29.7265625" style="46" bestFit="1" customWidth="1"/>
    <col min="12283" max="12283" width="43.453125" style="46" bestFit="1" customWidth="1"/>
    <col min="12284" max="12284" width="11.26953125" style="46" customWidth="1"/>
    <col min="12285" max="12285" width="14.453125" style="46" customWidth="1"/>
    <col min="12286" max="12286" width="14.26953125" style="46" bestFit="1" customWidth="1"/>
    <col min="12287" max="12287" width="10" style="46" customWidth="1"/>
    <col min="12288" max="12288" width="9.1796875" style="46"/>
    <col min="12289" max="12289" width="12.81640625" style="46" customWidth="1"/>
    <col min="12290" max="12290" width="9.1796875" style="46"/>
    <col min="12291" max="12291" width="12.1796875" style="46" customWidth="1"/>
    <col min="12292" max="12537" width="9.1796875" style="46"/>
    <col min="12538" max="12538" width="29.7265625" style="46" bestFit="1" customWidth="1"/>
    <col min="12539" max="12539" width="43.453125" style="46" bestFit="1" customWidth="1"/>
    <col min="12540" max="12540" width="11.26953125" style="46" customWidth="1"/>
    <col min="12541" max="12541" width="14.453125" style="46" customWidth="1"/>
    <col min="12542" max="12542" width="14.26953125" style="46" bestFit="1" customWidth="1"/>
    <col min="12543" max="12543" width="10" style="46" customWidth="1"/>
    <col min="12544" max="12544" width="9.1796875" style="46"/>
    <col min="12545" max="12545" width="12.81640625" style="46" customWidth="1"/>
    <col min="12546" max="12546" width="9.1796875" style="46"/>
    <col min="12547" max="12547" width="12.1796875" style="46" customWidth="1"/>
    <col min="12548" max="12793" width="9.1796875" style="46"/>
    <col min="12794" max="12794" width="29.7265625" style="46" bestFit="1" customWidth="1"/>
    <col min="12795" max="12795" width="43.453125" style="46" bestFit="1" customWidth="1"/>
    <col min="12796" max="12796" width="11.26953125" style="46" customWidth="1"/>
    <col min="12797" max="12797" width="14.453125" style="46" customWidth="1"/>
    <col min="12798" max="12798" width="14.26953125" style="46" bestFit="1" customWidth="1"/>
    <col min="12799" max="12799" width="10" style="46" customWidth="1"/>
    <col min="12800" max="12800" width="9.1796875" style="46"/>
    <col min="12801" max="12801" width="12.81640625" style="46" customWidth="1"/>
    <col min="12802" max="12802" width="9.1796875" style="46"/>
    <col min="12803" max="12803" width="12.1796875" style="46" customWidth="1"/>
    <col min="12804" max="13049" width="9.1796875" style="46"/>
    <col min="13050" max="13050" width="29.7265625" style="46" bestFit="1" customWidth="1"/>
    <col min="13051" max="13051" width="43.453125" style="46" bestFit="1" customWidth="1"/>
    <col min="13052" max="13052" width="11.26953125" style="46" customWidth="1"/>
    <col min="13053" max="13053" width="14.453125" style="46" customWidth="1"/>
    <col min="13054" max="13054" width="14.26953125" style="46" bestFit="1" customWidth="1"/>
    <col min="13055" max="13055" width="10" style="46" customWidth="1"/>
    <col min="13056" max="13056" width="9.1796875" style="46"/>
    <col min="13057" max="13057" width="12.81640625" style="46" customWidth="1"/>
    <col min="13058" max="13058" width="9.1796875" style="46"/>
    <col min="13059" max="13059" width="12.1796875" style="46" customWidth="1"/>
    <col min="13060" max="13305" width="9.1796875" style="46"/>
    <col min="13306" max="13306" width="29.7265625" style="46" bestFit="1" customWidth="1"/>
    <col min="13307" max="13307" width="43.453125" style="46" bestFit="1" customWidth="1"/>
    <col min="13308" max="13308" width="11.26953125" style="46" customWidth="1"/>
    <col min="13309" max="13309" width="14.453125" style="46" customWidth="1"/>
    <col min="13310" max="13310" width="14.26953125" style="46" bestFit="1" customWidth="1"/>
    <col min="13311" max="13311" width="10" style="46" customWidth="1"/>
    <col min="13312" max="13312" width="9.1796875" style="46"/>
    <col min="13313" max="13313" width="12.81640625" style="46" customWidth="1"/>
    <col min="13314" max="13314" width="9.1796875" style="46"/>
    <col min="13315" max="13315" width="12.1796875" style="46" customWidth="1"/>
    <col min="13316" max="13561" width="9.1796875" style="46"/>
    <col min="13562" max="13562" width="29.7265625" style="46" bestFit="1" customWidth="1"/>
    <col min="13563" max="13563" width="43.453125" style="46" bestFit="1" customWidth="1"/>
    <col min="13564" max="13564" width="11.26953125" style="46" customWidth="1"/>
    <col min="13565" max="13565" width="14.453125" style="46" customWidth="1"/>
    <col min="13566" max="13566" width="14.26953125" style="46" bestFit="1" customWidth="1"/>
    <col min="13567" max="13567" width="10" style="46" customWidth="1"/>
    <col min="13568" max="13568" width="9.1796875" style="46"/>
    <col min="13569" max="13569" width="12.81640625" style="46" customWidth="1"/>
    <col min="13570" max="13570" width="9.1796875" style="46"/>
    <col min="13571" max="13571" width="12.1796875" style="46" customWidth="1"/>
    <col min="13572" max="13817" width="9.1796875" style="46"/>
    <col min="13818" max="13818" width="29.7265625" style="46" bestFit="1" customWidth="1"/>
    <col min="13819" max="13819" width="43.453125" style="46" bestFit="1" customWidth="1"/>
    <col min="13820" max="13820" width="11.26953125" style="46" customWidth="1"/>
    <col min="13821" max="13821" width="14.453125" style="46" customWidth="1"/>
    <col min="13822" max="13822" width="14.26953125" style="46" bestFit="1" customWidth="1"/>
    <col min="13823" max="13823" width="10" style="46" customWidth="1"/>
    <col min="13824" max="13824" width="9.1796875" style="46"/>
    <col min="13825" max="13825" width="12.81640625" style="46" customWidth="1"/>
    <col min="13826" max="13826" width="9.1796875" style="46"/>
    <col min="13827" max="13827" width="12.1796875" style="46" customWidth="1"/>
    <col min="13828" max="14073" width="9.1796875" style="46"/>
    <col min="14074" max="14074" width="29.7265625" style="46" bestFit="1" customWidth="1"/>
    <col min="14075" max="14075" width="43.453125" style="46" bestFit="1" customWidth="1"/>
    <col min="14076" max="14076" width="11.26953125" style="46" customWidth="1"/>
    <col min="14077" max="14077" width="14.453125" style="46" customWidth="1"/>
    <col min="14078" max="14078" width="14.26953125" style="46" bestFit="1" customWidth="1"/>
    <col min="14079" max="14079" width="10" style="46" customWidth="1"/>
    <col min="14080" max="14080" width="9.1796875" style="46"/>
    <col min="14081" max="14081" width="12.81640625" style="46" customWidth="1"/>
    <col min="14082" max="14082" width="9.1796875" style="46"/>
    <col min="14083" max="14083" width="12.1796875" style="46" customWidth="1"/>
    <col min="14084" max="14329" width="9.1796875" style="46"/>
    <col min="14330" max="14330" width="29.7265625" style="46" bestFit="1" customWidth="1"/>
    <col min="14331" max="14331" width="43.453125" style="46" bestFit="1" customWidth="1"/>
    <col min="14332" max="14332" width="11.26953125" style="46" customWidth="1"/>
    <col min="14333" max="14333" width="14.453125" style="46" customWidth="1"/>
    <col min="14334" max="14334" width="14.26953125" style="46" bestFit="1" customWidth="1"/>
    <col min="14335" max="14335" width="10" style="46" customWidth="1"/>
    <col min="14336" max="14336" width="9.1796875" style="46"/>
    <col min="14337" max="14337" width="12.81640625" style="46" customWidth="1"/>
    <col min="14338" max="14338" width="9.1796875" style="46"/>
    <col min="14339" max="14339" width="12.1796875" style="46" customWidth="1"/>
    <col min="14340" max="14585" width="9.1796875" style="46"/>
    <col min="14586" max="14586" width="29.7265625" style="46" bestFit="1" customWidth="1"/>
    <col min="14587" max="14587" width="43.453125" style="46" bestFit="1" customWidth="1"/>
    <col min="14588" max="14588" width="11.26953125" style="46" customWidth="1"/>
    <col min="14589" max="14589" width="14.453125" style="46" customWidth="1"/>
    <col min="14590" max="14590" width="14.26953125" style="46" bestFit="1" customWidth="1"/>
    <col min="14591" max="14591" width="10" style="46" customWidth="1"/>
    <col min="14592" max="14592" width="9.1796875" style="46"/>
    <col min="14593" max="14593" width="12.81640625" style="46" customWidth="1"/>
    <col min="14594" max="14594" width="9.1796875" style="46"/>
    <col min="14595" max="14595" width="12.1796875" style="46" customWidth="1"/>
    <col min="14596" max="14841" width="9.1796875" style="46"/>
    <col min="14842" max="14842" width="29.7265625" style="46" bestFit="1" customWidth="1"/>
    <col min="14843" max="14843" width="43.453125" style="46" bestFit="1" customWidth="1"/>
    <col min="14844" max="14844" width="11.26953125" style="46" customWidth="1"/>
    <col min="14845" max="14845" width="14.453125" style="46" customWidth="1"/>
    <col min="14846" max="14846" width="14.26953125" style="46" bestFit="1" customWidth="1"/>
    <col min="14847" max="14847" width="10" style="46" customWidth="1"/>
    <col min="14848" max="14848" width="9.1796875" style="46"/>
    <col min="14849" max="14849" width="12.81640625" style="46" customWidth="1"/>
    <col min="14850" max="14850" width="9.1796875" style="46"/>
    <col min="14851" max="14851" width="12.1796875" style="46" customWidth="1"/>
    <col min="14852" max="15097" width="9.1796875" style="46"/>
    <col min="15098" max="15098" width="29.7265625" style="46" bestFit="1" customWidth="1"/>
    <col min="15099" max="15099" width="43.453125" style="46" bestFit="1" customWidth="1"/>
    <col min="15100" max="15100" width="11.26953125" style="46" customWidth="1"/>
    <col min="15101" max="15101" width="14.453125" style="46" customWidth="1"/>
    <col min="15102" max="15102" width="14.26953125" style="46" bestFit="1" customWidth="1"/>
    <col min="15103" max="15103" width="10" style="46" customWidth="1"/>
    <col min="15104" max="15104" width="9.1796875" style="46"/>
    <col min="15105" max="15105" width="12.81640625" style="46" customWidth="1"/>
    <col min="15106" max="15106" width="9.1796875" style="46"/>
    <col min="15107" max="15107" width="12.1796875" style="46" customWidth="1"/>
    <col min="15108" max="15353" width="9.1796875" style="46"/>
    <col min="15354" max="15354" width="29.7265625" style="46" bestFit="1" customWidth="1"/>
    <col min="15355" max="15355" width="43.453125" style="46" bestFit="1" customWidth="1"/>
    <col min="15356" max="15356" width="11.26953125" style="46" customWidth="1"/>
    <col min="15357" max="15357" width="14.453125" style="46" customWidth="1"/>
    <col min="15358" max="15358" width="14.26953125" style="46" bestFit="1" customWidth="1"/>
    <col min="15359" max="15359" width="10" style="46" customWidth="1"/>
    <col min="15360" max="15360" width="9.1796875" style="46"/>
    <col min="15361" max="15361" width="12.81640625" style="46" customWidth="1"/>
    <col min="15362" max="15362" width="9.1796875" style="46"/>
    <col min="15363" max="15363" width="12.1796875" style="46" customWidth="1"/>
    <col min="15364" max="15609" width="9.1796875" style="46"/>
    <col min="15610" max="15610" width="29.7265625" style="46" bestFit="1" customWidth="1"/>
    <col min="15611" max="15611" width="43.453125" style="46" bestFit="1" customWidth="1"/>
    <col min="15612" max="15612" width="11.26953125" style="46" customWidth="1"/>
    <col min="15613" max="15613" width="14.453125" style="46" customWidth="1"/>
    <col min="15614" max="15614" width="14.26953125" style="46" bestFit="1" customWidth="1"/>
    <col min="15615" max="15615" width="10" style="46" customWidth="1"/>
    <col min="15616" max="15616" width="9.1796875" style="46"/>
    <col min="15617" max="15617" width="12.81640625" style="46" customWidth="1"/>
    <col min="15618" max="15618" width="9.1796875" style="46"/>
    <col min="15619" max="15619" width="12.1796875" style="46" customWidth="1"/>
    <col min="15620" max="15865" width="9.1796875" style="46"/>
    <col min="15866" max="15866" width="29.7265625" style="46" bestFit="1" customWidth="1"/>
    <col min="15867" max="15867" width="43.453125" style="46" bestFit="1" customWidth="1"/>
    <col min="15868" max="15868" width="11.26953125" style="46" customWidth="1"/>
    <col min="15869" max="15869" width="14.453125" style="46" customWidth="1"/>
    <col min="15870" max="15870" width="14.26953125" style="46" bestFit="1" customWidth="1"/>
    <col min="15871" max="15871" width="10" style="46" customWidth="1"/>
    <col min="15872" max="15872" width="9.1796875" style="46"/>
    <col min="15873" max="15873" width="12.81640625" style="46" customWidth="1"/>
    <col min="15874" max="15874" width="9.1796875" style="46"/>
    <col min="15875" max="15875" width="12.1796875" style="46" customWidth="1"/>
    <col min="15876" max="16121" width="9.1796875" style="46"/>
    <col min="16122" max="16122" width="29.7265625" style="46" bestFit="1" customWidth="1"/>
    <col min="16123" max="16123" width="43.453125" style="46" bestFit="1" customWidth="1"/>
    <col min="16124" max="16124" width="11.26953125" style="46" customWidth="1"/>
    <col min="16125" max="16125" width="14.453125" style="46" customWidth="1"/>
    <col min="16126" max="16126" width="14.26953125" style="46" bestFit="1" customWidth="1"/>
    <col min="16127" max="16127" width="10" style="46" customWidth="1"/>
    <col min="16128" max="16128" width="9.1796875" style="46"/>
    <col min="16129" max="16129" width="12.81640625" style="46" customWidth="1"/>
    <col min="16130" max="16130" width="9.1796875" style="46"/>
    <col min="16131" max="16131" width="12.1796875" style="46" customWidth="1"/>
    <col min="16132" max="16384" width="9.1796875" style="46"/>
  </cols>
  <sheetData>
    <row r="1" spans="1:10" ht="18" x14ac:dyDescent="0.25">
      <c r="A1" s="337" t="s">
        <v>125</v>
      </c>
      <c r="B1" s="338"/>
      <c r="C1" s="338"/>
      <c r="D1" s="338"/>
      <c r="E1" s="338"/>
      <c r="F1" s="338"/>
      <c r="G1" s="338"/>
      <c r="H1" s="338"/>
    </row>
    <row r="2" spans="1:10" ht="18" customHeight="1" x14ac:dyDescent="0.35">
      <c r="A2" s="339" t="s">
        <v>96</v>
      </c>
      <c r="B2" s="339"/>
      <c r="C2" s="339"/>
      <c r="D2" s="339"/>
      <c r="E2" s="339"/>
      <c r="F2" s="339"/>
      <c r="G2" s="339"/>
      <c r="H2" s="339"/>
    </row>
    <row r="3" spans="1:10" ht="17.5" x14ac:dyDescent="0.35">
      <c r="A3" s="339" t="s">
        <v>144</v>
      </c>
      <c r="B3" s="339"/>
      <c r="C3" s="339"/>
      <c r="D3" s="339"/>
      <c r="E3" s="339"/>
      <c r="F3" s="339"/>
      <c r="G3" s="339"/>
      <c r="H3" s="339"/>
    </row>
    <row r="4" spans="1:10" ht="17.5" x14ac:dyDescent="0.35">
      <c r="A4" s="343" t="s">
        <v>328</v>
      </c>
      <c r="B4" s="343"/>
      <c r="C4" s="343"/>
      <c r="D4" s="343"/>
      <c r="E4" s="343"/>
      <c r="F4" s="343"/>
      <c r="G4" s="343"/>
      <c r="H4" s="343"/>
    </row>
    <row r="5" spans="1:10" ht="17.5" x14ac:dyDescent="0.35">
      <c r="A5" s="344" t="s">
        <v>129</v>
      </c>
      <c r="B5" s="344"/>
      <c r="C5" s="344"/>
      <c r="D5" s="344"/>
      <c r="E5" s="344"/>
      <c r="F5" s="344"/>
      <c r="G5" s="344"/>
      <c r="H5" s="344"/>
    </row>
    <row r="6" spans="1:10" ht="15.5" x14ac:dyDescent="0.35">
      <c r="A6" s="47" t="s">
        <v>114</v>
      </c>
      <c r="C6" s="74"/>
      <c r="D6" s="74"/>
      <c r="E6" s="74"/>
      <c r="F6" s="74"/>
      <c r="G6" s="74"/>
      <c r="H6" s="74"/>
    </row>
    <row r="7" spans="1:10" s="61" customFormat="1" ht="26" x14ac:dyDescent="0.3">
      <c r="A7" s="70"/>
      <c r="B7" s="71" t="s">
        <v>137</v>
      </c>
      <c r="C7" s="72" t="s">
        <v>1</v>
      </c>
      <c r="D7" s="71" t="s">
        <v>120</v>
      </c>
      <c r="E7" s="71" t="s">
        <v>121</v>
      </c>
      <c r="F7" s="71" t="s">
        <v>124</v>
      </c>
      <c r="G7" s="71" t="s">
        <v>122</v>
      </c>
      <c r="H7" s="71" t="s">
        <v>123</v>
      </c>
      <c r="I7" s="73" t="s">
        <v>0</v>
      </c>
      <c r="J7" s="73" t="s">
        <v>99</v>
      </c>
    </row>
    <row r="8" spans="1:10" x14ac:dyDescent="0.25">
      <c r="A8" s="69">
        <v>1</v>
      </c>
      <c r="B8" s="54" t="s">
        <v>326</v>
      </c>
      <c r="C8" s="75" t="s">
        <v>327</v>
      </c>
      <c r="D8" s="76">
        <v>20</v>
      </c>
      <c r="E8" s="57">
        <v>13</v>
      </c>
      <c r="F8" s="1">
        <f>D8*E8</f>
        <v>260</v>
      </c>
      <c r="G8" s="60">
        <v>0.05</v>
      </c>
      <c r="H8" s="45">
        <f>F8*G8</f>
        <v>13</v>
      </c>
      <c r="I8" s="77">
        <v>106282.86</v>
      </c>
      <c r="J8" s="77">
        <v>143211.07</v>
      </c>
    </row>
    <row r="9" spans="1:10" x14ac:dyDescent="0.25">
      <c r="A9" s="69">
        <v>2</v>
      </c>
      <c r="B9" s="56"/>
      <c r="C9" s="75"/>
      <c r="D9" s="76"/>
      <c r="E9" s="57"/>
      <c r="F9" s="1">
        <f>D9*E9</f>
        <v>0</v>
      </c>
      <c r="G9" s="60"/>
      <c r="H9" s="45">
        <f>F9*G9</f>
        <v>0</v>
      </c>
      <c r="I9" s="77">
        <v>83535.86</v>
      </c>
      <c r="J9" s="77">
        <v>110943.31</v>
      </c>
    </row>
    <row r="10" spans="1:10" x14ac:dyDescent="0.25">
      <c r="A10" s="69">
        <v>3</v>
      </c>
      <c r="B10" s="54"/>
      <c r="C10" s="75"/>
      <c r="D10" s="76"/>
      <c r="E10" s="57"/>
      <c r="F10" s="1">
        <f t="shared" ref="F10:F33" si="0">D10*E10</f>
        <v>0</v>
      </c>
      <c r="G10" s="60"/>
      <c r="H10" s="45">
        <f t="shared" ref="H10:H33" si="1">F10*G10</f>
        <v>0</v>
      </c>
      <c r="I10" s="77">
        <v>87209.02</v>
      </c>
      <c r="J10" s="77">
        <v>119346.89</v>
      </c>
    </row>
    <row r="11" spans="1:10" x14ac:dyDescent="0.25">
      <c r="A11" s="69">
        <v>4</v>
      </c>
      <c r="B11" s="56"/>
      <c r="C11" s="75"/>
      <c r="D11" s="76"/>
      <c r="E11" s="58"/>
      <c r="F11" s="1">
        <f t="shared" si="0"/>
        <v>0</v>
      </c>
      <c r="G11" s="60"/>
      <c r="H11" s="45">
        <f t="shared" si="1"/>
        <v>0</v>
      </c>
      <c r="I11" s="77">
        <v>75033.03</v>
      </c>
      <c r="J11" s="77">
        <v>99261.759999999995</v>
      </c>
    </row>
    <row r="12" spans="1:10" x14ac:dyDescent="0.25">
      <c r="A12" s="69">
        <v>5</v>
      </c>
      <c r="B12" s="56"/>
      <c r="C12" s="75"/>
      <c r="D12" s="76"/>
      <c r="E12" s="58"/>
      <c r="F12" s="1">
        <f t="shared" si="0"/>
        <v>0</v>
      </c>
      <c r="G12" s="60"/>
      <c r="H12" s="45">
        <f t="shared" si="1"/>
        <v>0</v>
      </c>
      <c r="I12" s="77">
        <v>46357.56</v>
      </c>
      <c r="J12" s="77">
        <v>67995.38</v>
      </c>
    </row>
    <row r="13" spans="1:10" x14ac:dyDescent="0.25">
      <c r="A13" s="69">
        <v>6</v>
      </c>
      <c r="B13" s="56"/>
      <c r="C13" s="75"/>
      <c r="D13" s="76"/>
      <c r="E13" s="58"/>
      <c r="F13" s="1">
        <f t="shared" si="0"/>
        <v>0</v>
      </c>
      <c r="G13" s="60"/>
      <c r="H13" s="45">
        <f t="shared" si="1"/>
        <v>0</v>
      </c>
      <c r="I13" s="77">
        <v>39583.800000000003</v>
      </c>
      <c r="J13" s="77">
        <v>59145.07</v>
      </c>
    </row>
    <row r="14" spans="1:10" x14ac:dyDescent="0.25">
      <c r="A14" s="69">
        <v>7</v>
      </c>
      <c r="B14" s="56"/>
      <c r="C14" s="75"/>
      <c r="D14" s="76"/>
      <c r="E14" s="59"/>
      <c r="F14" s="1">
        <f t="shared" si="0"/>
        <v>0</v>
      </c>
      <c r="G14" s="60"/>
      <c r="H14" s="45">
        <f t="shared" si="1"/>
        <v>0</v>
      </c>
      <c r="I14" s="77">
        <v>36406.800000000003</v>
      </c>
      <c r="J14" s="77">
        <v>50860.56</v>
      </c>
    </row>
    <row r="15" spans="1:10" x14ac:dyDescent="0.25">
      <c r="A15" s="69">
        <v>8</v>
      </c>
      <c r="B15" s="56"/>
      <c r="C15" s="75"/>
      <c r="D15" s="76"/>
      <c r="E15" s="59"/>
      <c r="F15" s="1">
        <f t="shared" si="0"/>
        <v>0</v>
      </c>
      <c r="G15" s="60"/>
      <c r="H15" s="45">
        <f t="shared" si="1"/>
        <v>0</v>
      </c>
      <c r="I15" s="77">
        <v>84249.94</v>
      </c>
      <c r="J15" s="77">
        <v>119820.42</v>
      </c>
    </row>
    <row r="16" spans="1:10" x14ac:dyDescent="0.25">
      <c r="A16" s="69">
        <v>9</v>
      </c>
      <c r="B16" s="56"/>
      <c r="C16" s="78"/>
      <c r="D16" s="76"/>
      <c r="E16" s="59"/>
      <c r="F16" s="1">
        <f t="shared" si="0"/>
        <v>0</v>
      </c>
      <c r="G16" s="60"/>
      <c r="H16" s="45">
        <f t="shared" si="1"/>
        <v>0</v>
      </c>
      <c r="I16" s="77">
        <v>33009.96</v>
      </c>
      <c r="J16" s="77">
        <v>46597.96</v>
      </c>
    </row>
    <row r="17" spans="1:14" x14ac:dyDescent="0.25">
      <c r="A17" s="69">
        <v>10</v>
      </c>
      <c r="B17" s="56"/>
      <c r="C17" s="75"/>
      <c r="D17" s="76"/>
      <c r="E17" s="59"/>
      <c r="F17" s="1">
        <f t="shared" si="0"/>
        <v>0</v>
      </c>
      <c r="G17" s="60"/>
      <c r="H17" s="45">
        <f t="shared" si="1"/>
        <v>0</v>
      </c>
      <c r="I17" s="77">
        <v>48348.75</v>
      </c>
      <c r="J17" s="77">
        <v>69939.19</v>
      </c>
    </row>
    <row r="18" spans="1:14" x14ac:dyDescent="0.25">
      <c r="A18" s="69">
        <v>11</v>
      </c>
      <c r="B18" s="56"/>
      <c r="C18" s="75"/>
      <c r="D18" s="76"/>
      <c r="E18" s="59"/>
      <c r="F18" s="1">
        <f t="shared" si="0"/>
        <v>0</v>
      </c>
      <c r="G18" s="60"/>
      <c r="H18" s="45">
        <f t="shared" si="1"/>
        <v>0</v>
      </c>
      <c r="I18" s="77">
        <v>38205.96</v>
      </c>
      <c r="J18" s="77">
        <v>53059.22</v>
      </c>
      <c r="N18" s="79"/>
    </row>
    <row r="19" spans="1:14" x14ac:dyDescent="0.25">
      <c r="A19" s="69">
        <v>12</v>
      </c>
      <c r="B19" s="55"/>
      <c r="C19" s="75"/>
      <c r="D19" s="76"/>
      <c r="E19" s="59"/>
      <c r="F19" s="1">
        <f t="shared" si="0"/>
        <v>0</v>
      </c>
      <c r="G19" s="60"/>
      <c r="H19" s="45">
        <f t="shared" si="1"/>
        <v>0</v>
      </c>
      <c r="I19" s="77">
        <v>43649.4</v>
      </c>
      <c r="J19" s="77">
        <v>68827.81</v>
      </c>
    </row>
    <row r="20" spans="1:14" x14ac:dyDescent="0.25">
      <c r="A20" s="69">
        <v>13</v>
      </c>
      <c r="B20" s="55"/>
      <c r="C20" s="75"/>
      <c r="D20" s="76"/>
      <c r="E20" s="59"/>
      <c r="F20" s="1">
        <f t="shared" si="0"/>
        <v>0</v>
      </c>
      <c r="G20" s="60"/>
      <c r="H20" s="45">
        <f t="shared" si="1"/>
        <v>0</v>
      </c>
      <c r="I20" s="77">
        <v>41751.599999999999</v>
      </c>
      <c r="J20" s="77">
        <v>61527.32</v>
      </c>
    </row>
    <row r="21" spans="1:14" x14ac:dyDescent="0.25">
      <c r="A21" s="69">
        <v>14</v>
      </c>
      <c r="B21" s="55"/>
      <c r="C21" s="75"/>
      <c r="D21" s="76"/>
      <c r="E21" s="59"/>
      <c r="F21" s="1">
        <f t="shared" si="0"/>
        <v>0</v>
      </c>
      <c r="G21" s="60"/>
      <c r="H21" s="45">
        <f t="shared" si="1"/>
        <v>0</v>
      </c>
      <c r="I21" s="77">
        <v>41128.800000000003</v>
      </c>
      <c r="J21" s="77">
        <v>61415.3</v>
      </c>
    </row>
    <row r="22" spans="1:14" x14ac:dyDescent="0.25">
      <c r="A22" s="69">
        <v>15</v>
      </c>
      <c r="B22" s="56"/>
      <c r="C22" s="56"/>
      <c r="D22" s="76"/>
      <c r="E22" s="59"/>
      <c r="F22" s="1">
        <f t="shared" si="0"/>
        <v>0</v>
      </c>
      <c r="G22" s="60"/>
      <c r="H22" s="45">
        <f t="shared" si="1"/>
        <v>0</v>
      </c>
      <c r="I22" s="77">
        <v>30925.8</v>
      </c>
      <c r="J22" s="77">
        <v>52838.06</v>
      </c>
    </row>
    <row r="23" spans="1:14" x14ac:dyDescent="0.25">
      <c r="A23" s="69">
        <v>16</v>
      </c>
      <c r="B23" s="56"/>
      <c r="C23" s="76"/>
      <c r="D23" s="76"/>
      <c r="E23" s="59"/>
      <c r="F23" s="1">
        <f t="shared" si="0"/>
        <v>0</v>
      </c>
      <c r="G23" s="60"/>
      <c r="H23" s="45">
        <f t="shared" si="1"/>
        <v>0</v>
      </c>
      <c r="I23" s="77">
        <v>49575</v>
      </c>
      <c r="J23" s="77">
        <v>62660.06</v>
      </c>
    </row>
    <row r="24" spans="1:14" x14ac:dyDescent="0.25">
      <c r="A24" s="69">
        <v>17</v>
      </c>
      <c r="B24" s="56"/>
      <c r="C24" s="76"/>
      <c r="D24" s="76"/>
      <c r="E24" s="59"/>
      <c r="F24" s="1">
        <f t="shared" si="0"/>
        <v>0</v>
      </c>
      <c r="G24" s="60"/>
      <c r="H24" s="45">
        <f t="shared" si="1"/>
        <v>0</v>
      </c>
      <c r="I24" s="77"/>
      <c r="J24" s="77"/>
    </row>
    <row r="25" spans="1:14" x14ac:dyDescent="0.25">
      <c r="A25" s="69">
        <v>18</v>
      </c>
      <c r="B25" s="56"/>
      <c r="C25" s="76"/>
      <c r="D25" s="76"/>
      <c r="E25" s="59"/>
      <c r="F25" s="1">
        <f t="shared" si="0"/>
        <v>0</v>
      </c>
      <c r="G25" s="60"/>
      <c r="H25" s="45">
        <f t="shared" si="1"/>
        <v>0</v>
      </c>
      <c r="I25" s="77"/>
      <c r="J25" s="77"/>
    </row>
    <row r="26" spans="1:14" x14ac:dyDescent="0.25">
      <c r="A26" s="69">
        <v>19</v>
      </c>
      <c r="B26" s="56"/>
      <c r="C26" s="76"/>
      <c r="D26" s="76"/>
      <c r="E26" s="59"/>
      <c r="F26" s="1">
        <f t="shared" si="0"/>
        <v>0</v>
      </c>
      <c r="G26" s="60"/>
      <c r="H26" s="45">
        <f t="shared" si="1"/>
        <v>0</v>
      </c>
      <c r="I26" s="77"/>
      <c r="J26" s="77"/>
    </row>
    <row r="27" spans="1:14" x14ac:dyDescent="0.25">
      <c r="A27" s="69">
        <v>20</v>
      </c>
      <c r="B27" s="56"/>
      <c r="C27" s="76"/>
      <c r="D27" s="76"/>
      <c r="E27" s="59"/>
      <c r="F27" s="1">
        <f t="shared" si="0"/>
        <v>0</v>
      </c>
      <c r="G27" s="60"/>
      <c r="H27" s="45">
        <f t="shared" si="1"/>
        <v>0</v>
      </c>
      <c r="I27" s="77"/>
      <c r="J27" s="77"/>
    </row>
    <row r="28" spans="1:14" x14ac:dyDescent="0.25">
      <c r="A28" s="69">
        <v>21</v>
      </c>
      <c r="B28" s="56"/>
      <c r="C28" s="76"/>
      <c r="D28" s="76"/>
      <c r="E28" s="59"/>
      <c r="F28" s="1">
        <f t="shared" si="0"/>
        <v>0</v>
      </c>
      <c r="G28" s="60"/>
      <c r="H28" s="45">
        <f t="shared" si="1"/>
        <v>0</v>
      </c>
      <c r="I28" s="77"/>
      <c r="J28" s="77"/>
    </row>
    <row r="29" spans="1:14" x14ac:dyDescent="0.25">
      <c r="A29" s="69">
        <v>22</v>
      </c>
      <c r="B29" s="56"/>
      <c r="C29" s="76"/>
      <c r="D29" s="76"/>
      <c r="E29" s="59"/>
      <c r="F29" s="1">
        <f t="shared" si="0"/>
        <v>0</v>
      </c>
      <c r="G29" s="60"/>
      <c r="H29" s="45">
        <f t="shared" si="1"/>
        <v>0</v>
      </c>
      <c r="I29" s="77"/>
      <c r="J29" s="77"/>
    </row>
    <row r="30" spans="1:14" x14ac:dyDescent="0.25">
      <c r="A30" s="69">
        <v>23</v>
      </c>
      <c r="B30" s="56"/>
      <c r="C30" s="76"/>
      <c r="D30" s="76"/>
      <c r="E30" s="59"/>
      <c r="F30" s="1">
        <f t="shared" si="0"/>
        <v>0</v>
      </c>
      <c r="G30" s="60"/>
      <c r="H30" s="45">
        <f t="shared" si="1"/>
        <v>0</v>
      </c>
      <c r="I30" s="77"/>
      <c r="J30" s="77"/>
    </row>
    <row r="31" spans="1:14" x14ac:dyDescent="0.25">
      <c r="A31" s="69">
        <v>24</v>
      </c>
      <c r="B31" s="56"/>
      <c r="C31" s="76"/>
      <c r="D31" s="76"/>
      <c r="E31" s="59"/>
      <c r="F31" s="1">
        <f t="shared" si="0"/>
        <v>0</v>
      </c>
      <c r="G31" s="60"/>
      <c r="H31" s="45">
        <f t="shared" si="1"/>
        <v>0</v>
      </c>
      <c r="I31" s="77"/>
      <c r="J31" s="77"/>
    </row>
    <row r="32" spans="1:14" x14ac:dyDescent="0.25">
      <c r="A32" s="69">
        <v>25</v>
      </c>
      <c r="B32" s="56"/>
      <c r="C32" s="76"/>
      <c r="D32" s="76"/>
      <c r="E32" s="59"/>
      <c r="F32" s="1">
        <f t="shared" si="0"/>
        <v>0</v>
      </c>
      <c r="G32" s="60"/>
      <c r="H32" s="45">
        <f t="shared" si="1"/>
        <v>0</v>
      </c>
      <c r="I32" s="77"/>
      <c r="J32" s="77"/>
    </row>
    <row r="33" spans="1:10" x14ac:dyDescent="0.25">
      <c r="A33" s="69">
        <v>26</v>
      </c>
      <c r="B33" s="56"/>
      <c r="C33" s="76"/>
      <c r="D33" s="76"/>
      <c r="E33" s="59"/>
      <c r="F33" s="1">
        <f t="shared" si="0"/>
        <v>0</v>
      </c>
      <c r="G33" s="60"/>
      <c r="H33" s="45">
        <f t="shared" si="1"/>
        <v>0</v>
      </c>
      <c r="I33" s="77">
        <v>47518.2</v>
      </c>
      <c r="J33" s="77">
        <v>62763.82</v>
      </c>
    </row>
    <row r="34" spans="1:10" ht="15.5" x14ac:dyDescent="0.35">
      <c r="A34" s="340" t="s">
        <v>97</v>
      </c>
      <c r="B34" s="341"/>
      <c r="C34" s="342"/>
      <c r="D34" s="65">
        <f>SUM(D8:D33)</f>
        <v>20</v>
      </c>
      <c r="E34" s="66">
        <f>SUM(E8:E33)</f>
        <v>13</v>
      </c>
      <c r="F34" s="67">
        <f>SUM(F8:F33)</f>
        <v>260</v>
      </c>
      <c r="G34" s="68"/>
      <c r="H34" s="67">
        <f>SUM(H8:H33)</f>
        <v>13</v>
      </c>
      <c r="I34" s="80">
        <f>SUM(I8:I33)</f>
        <v>932772.34</v>
      </c>
      <c r="J34" s="80">
        <f>SUM(J8:J33)</f>
        <v>1310213.2000000004</v>
      </c>
    </row>
    <row r="35" spans="1:10" s="74" customFormat="1" ht="15.5" x14ac:dyDescent="0.35">
      <c r="A35" s="336"/>
      <c r="B35" s="336"/>
      <c r="C35" s="336"/>
      <c r="D35" s="82"/>
      <c r="E35" s="83"/>
      <c r="F35" s="84"/>
      <c r="G35" s="83"/>
      <c r="H35" s="84"/>
    </row>
    <row r="36" spans="1:10" s="74" customFormat="1" ht="15.5" x14ac:dyDescent="0.35">
      <c r="A36" s="336"/>
      <c r="B36" s="336"/>
      <c r="C36" s="336"/>
      <c r="D36" s="82"/>
      <c r="E36" s="83"/>
      <c r="F36" s="84"/>
      <c r="G36" s="83"/>
      <c r="H36" s="84"/>
    </row>
    <row r="37" spans="1:10" s="79" customFormat="1" ht="15.5" x14ac:dyDescent="0.35">
      <c r="A37" s="62" t="s">
        <v>118</v>
      </c>
    </row>
    <row r="38" spans="1:10" ht="15.5" x14ac:dyDescent="0.35">
      <c r="A38" s="63" t="s">
        <v>2</v>
      </c>
      <c r="C38" s="79"/>
      <c r="D38" s="79"/>
      <c r="E38" s="79"/>
      <c r="F38" s="81"/>
      <c r="G38" s="79"/>
      <c r="H38" s="79"/>
    </row>
    <row r="40" spans="1:10" ht="15.5" x14ac:dyDescent="0.35">
      <c r="A40" s="47" t="s">
        <v>115</v>
      </c>
      <c r="H40" s="64">
        <v>0</v>
      </c>
    </row>
    <row r="42" spans="1:10" ht="15.5" x14ac:dyDescent="0.35">
      <c r="A42" s="47" t="s">
        <v>116</v>
      </c>
      <c r="C42" s="48" t="s">
        <v>3</v>
      </c>
      <c r="D42" s="48" t="s">
        <v>4</v>
      </c>
      <c r="E42" s="48" t="s">
        <v>5</v>
      </c>
      <c r="F42" s="48" t="s">
        <v>119</v>
      </c>
      <c r="G42" s="49"/>
    </row>
    <row r="43" spans="1:10" ht="14" x14ac:dyDescent="0.3">
      <c r="A43" s="46" t="s">
        <v>102</v>
      </c>
      <c r="C43" s="3"/>
      <c r="D43" s="3"/>
      <c r="E43" s="3"/>
      <c r="F43" s="3"/>
      <c r="G43" s="49"/>
      <c r="H43" s="79"/>
    </row>
    <row r="44" spans="1:10" ht="14" x14ac:dyDescent="0.3">
      <c r="A44" s="46" t="s">
        <v>102</v>
      </c>
      <c r="C44" s="3"/>
      <c r="D44" s="3"/>
      <c r="E44" s="3"/>
      <c r="F44" s="3"/>
      <c r="G44" s="49"/>
    </row>
    <row r="45" spans="1:10" ht="14" x14ac:dyDescent="0.3">
      <c r="A45" s="46" t="s">
        <v>102</v>
      </c>
      <c r="C45" s="3"/>
      <c r="D45" s="3"/>
      <c r="E45" s="3"/>
      <c r="F45" s="3"/>
      <c r="G45" s="49"/>
    </row>
    <row r="46" spans="1:10" ht="14" x14ac:dyDescent="0.3">
      <c r="A46" s="46" t="s">
        <v>102</v>
      </c>
      <c r="C46" s="3"/>
      <c r="D46" s="3"/>
      <c r="E46" s="3"/>
      <c r="F46" s="3"/>
      <c r="G46" s="49"/>
    </row>
    <row r="47" spans="1:10" ht="14" x14ac:dyDescent="0.3">
      <c r="A47" s="50" t="s">
        <v>6</v>
      </c>
      <c r="C47" s="4">
        <f>SUM(C43:C46)</f>
        <v>0</v>
      </c>
      <c r="D47" s="4">
        <f>SUM(D43:D46)</f>
        <v>0</v>
      </c>
      <c r="E47" s="4">
        <f>SUM(E43:E46)</f>
        <v>0</v>
      </c>
      <c r="F47" s="4">
        <f>SUM(F43:F46)</f>
        <v>0</v>
      </c>
      <c r="H47" s="64">
        <f>SUM(C47:F47)</f>
        <v>0</v>
      </c>
    </row>
    <row r="49" spans="1:8" ht="15.5" x14ac:dyDescent="0.35">
      <c r="A49" s="47" t="s">
        <v>117</v>
      </c>
      <c r="H49" s="64">
        <v>0</v>
      </c>
    </row>
    <row r="52" spans="1:8" ht="14" x14ac:dyDescent="0.3">
      <c r="D52" s="4"/>
    </row>
  </sheetData>
  <mergeCells count="8">
    <mergeCell ref="A35:C35"/>
    <mergeCell ref="A36:C36"/>
    <mergeCell ref="A1:H1"/>
    <mergeCell ref="A2:H2"/>
    <mergeCell ref="A3:H3"/>
    <mergeCell ref="A4:H4"/>
    <mergeCell ref="A5:H5"/>
    <mergeCell ref="A34:C34"/>
  </mergeCells>
  <printOptions horizontalCentered="1" gridLines="1"/>
  <pageMargins left="0.5" right="0.5" top="0.71" bottom="0.64" header="0.5" footer="0.5"/>
  <pageSetup scale="83"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04"/>
  <sheetViews>
    <sheetView workbookViewId="0">
      <selection activeCell="E29" sqref="E29"/>
    </sheetView>
  </sheetViews>
  <sheetFormatPr defaultRowHeight="12.5" x14ac:dyDescent="0.25"/>
  <cols>
    <col min="1" max="1" width="44" style="2" customWidth="1"/>
    <col min="2" max="2" width="11.26953125" style="2" customWidth="1"/>
    <col min="3" max="3" width="13.1796875" style="2" customWidth="1"/>
    <col min="4" max="4" width="12.54296875" style="2" customWidth="1"/>
    <col min="5" max="5" width="14.81640625" style="2" customWidth="1"/>
    <col min="6" max="6" width="14" style="2" customWidth="1"/>
    <col min="7" max="7" width="11.1796875" style="2" customWidth="1"/>
    <col min="8" max="8" width="9.1796875" style="5" customWidth="1"/>
    <col min="9" max="9" width="11.26953125" style="2" bestFit="1" customWidth="1"/>
    <col min="10" max="256" width="9.1796875" style="2"/>
    <col min="257" max="257" width="44" style="2" customWidth="1"/>
    <col min="258" max="258" width="10.54296875" style="2" customWidth="1"/>
    <col min="259" max="259" width="11.81640625" style="2" customWidth="1"/>
    <col min="260" max="260" width="11.7265625" style="2" customWidth="1"/>
    <col min="261" max="261" width="13.7265625" style="2" customWidth="1"/>
    <col min="262" max="262" width="13.81640625" style="2" customWidth="1"/>
    <col min="263" max="264" width="9.1796875" style="2" customWidth="1"/>
    <col min="265" max="512" width="9.1796875" style="2"/>
    <col min="513" max="513" width="44" style="2" customWidth="1"/>
    <col min="514" max="514" width="10.54296875" style="2" customWidth="1"/>
    <col min="515" max="515" width="11.81640625" style="2" customWidth="1"/>
    <col min="516" max="516" width="11.7265625" style="2" customWidth="1"/>
    <col min="517" max="517" width="13.7265625" style="2" customWidth="1"/>
    <col min="518" max="518" width="13.81640625" style="2" customWidth="1"/>
    <col min="519" max="520" width="9.1796875" style="2" customWidth="1"/>
    <col min="521" max="768" width="9.1796875" style="2"/>
    <col min="769" max="769" width="44" style="2" customWidth="1"/>
    <col min="770" max="770" width="10.54296875" style="2" customWidth="1"/>
    <col min="771" max="771" width="11.81640625" style="2" customWidth="1"/>
    <col min="772" max="772" width="11.7265625" style="2" customWidth="1"/>
    <col min="773" max="773" width="13.7265625" style="2" customWidth="1"/>
    <col min="774" max="774" width="13.81640625" style="2" customWidth="1"/>
    <col min="775" max="776" width="9.1796875" style="2" customWidth="1"/>
    <col min="777" max="1024" width="9.1796875" style="2"/>
    <col min="1025" max="1025" width="44" style="2" customWidth="1"/>
    <col min="1026" max="1026" width="10.54296875" style="2" customWidth="1"/>
    <col min="1027" max="1027" width="11.81640625" style="2" customWidth="1"/>
    <col min="1028" max="1028" width="11.7265625" style="2" customWidth="1"/>
    <col min="1029" max="1029" width="13.7265625" style="2" customWidth="1"/>
    <col min="1030" max="1030" width="13.81640625" style="2" customWidth="1"/>
    <col min="1031" max="1032" width="9.1796875" style="2" customWidth="1"/>
    <col min="1033" max="1280" width="9.1796875" style="2"/>
    <col min="1281" max="1281" width="44" style="2" customWidth="1"/>
    <col min="1282" max="1282" width="10.54296875" style="2" customWidth="1"/>
    <col min="1283" max="1283" width="11.81640625" style="2" customWidth="1"/>
    <col min="1284" max="1284" width="11.7265625" style="2" customWidth="1"/>
    <col min="1285" max="1285" width="13.7265625" style="2" customWidth="1"/>
    <col min="1286" max="1286" width="13.81640625" style="2" customWidth="1"/>
    <col min="1287" max="1288" width="9.1796875" style="2" customWidth="1"/>
    <col min="1289" max="1536" width="9.1796875" style="2"/>
    <col min="1537" max="1537" width="44" style="2" customWidth="1"/>
    <col min="1538" max="1538" width="10.54296875" style="2" customWidth="1"/>
    <col min="1539" max="1539" width="11.81640625" style="2" customWidth="1"/>
    <col min="1540" max="1540" width="11.7265625" style="2" customWidth="1"/>
    <col min="1541" max="1541" width="13.7265625" style="2" customWidth="1"/>
    <col min="1542" max="1542" width="13.81640625" style="2" customWidth="1"/>
    <col min="1543" max="1544" width="9.1796875" style="2" customWidth="1"/>
    <col min="1545" max="1792" width="9.1796875" style="2"/>
    <col min="1793" max="1793" width="44" style="2" customWidth="1"/>
    <col min="1794" max="1794" width="10.54296875" style="2" customWidth="1"/>
    <col min="1795" max="1795" width="11.81640625" style="2" customWidth="1"/>
    <col min="1796" max="1796" width="11.7265625" style="2" customWidth="1"/>
    <col min="1797" max="1797" width="13.7265625" style="2" customWidth="1"/>
    <col min="1798" max="1798" width="13.81640625" style="2" customWidth="1"/>
    <col min="1799" max="1800" width="9.1796875" style="2" customWidth="1"/>
    <col min="1801" max="2048" width="9.1796875" style="2"/>
    <col min="2049" max="2049" width="44" style="2" customWidth="1"/>
    <col min="2050" max="2050" width="10.54296875" style="2" customWidth="1"/>
    <col min="2051" max="2051" width="11.81640625" style="2" customWidth="1"/>
    <col min="2052" max="2052" width="11.7265625" style="2" customWidth="1"/>
    <col min="2053" max="2053" width="13.7265625" style="2" customWidth="1"/>
    <col min="2054" max="2054" width="13.81640625" style="2" customWidth="1"/>
    <col min="2055" max="2056" width="9.1796875" style="2" customWidth="1"/>
    <col min="2057" max="2304" width="9.1796875" style="2"/>
    <col min="2305" max="2305" width="44" style="2" customWidth="1"/>
    <col min="2306" max="2306" width="10.54296875" style="2" customWidth="1"/>
    <col min="2307" max="2307" width="11.81640625" style="2" customWidth="1"/>
    <col min="2308" max="2308" width="11.7265625" style="2" customWidth="1"/>
    <col min="2309" max="2309" width="13.7265625" style="2" customWidth="1"/>
    <col min="2310" max="2310" width="13.81640625" style="2" customWidth="1"/>
    <col min="2311" max="2312" width="9.1796875" style="2" customWidth="1"/>
    <col min="2313" max="2560" width="9.1796875" style="2"/>
    <col min="2561" max="2561" width="44" style="2" customWidth="1"/>
    <col min="2562" max="2562" width="10.54296875" style="2" customWidth="1"/>
    <col min="2563" max="2563" width="11.81640625" style="2" customWidth="1"/>
    <col min="2564" max="2564" width="11.7265625" style="2" customWidth="1"/>
    <col min="2565" max="2565" width="13.7265625" style="2" customWidth="1"/>
    <col min="2566" max="2566" width="13.81640625" style="2" customWidth="1"/>
    <col min="2567" max="2568" width="9.1796875" style="2" customWidth="1"/>
    <col min="2569" max="2816" width="9.1796875" style="2"/>
    <col min="2817" max="2817" width="44" style="2" customWidth="1"/>
    <col min="2818" max="2818" width="10.54296875" style="2" customWidth="1"/>
    <col min="2819" max="2819" width="11.81640625" style="2" customWidth="1"/>
    <col min="2820" max="2820" width="11.7265625" style="2" customWidth="1"/>
    <col min="2821" max="2821" width="13.7265625" style="2" customWidth="1"/>
    <col min="2822" max="2822" width="13.81640625" style="2" customWidth="1"/>
    <col min="2823" max="2824" width="9.1796875" style="2" customWidth="1"/>
    <col min="2825" max="3072" width="9.1796875" style="2"/>
    <col min="3073" max="3073" width="44" style="2" customWidth="1"/>
    <col min="3074" max="3074" width="10.54296875" style="2" customWidth="1"/>
    <col min="3075" max="3075" width="11.81640625" style="2" customWidth="1"/>
    <col min="3076" max="3076" width="11.7265625" style="2" customWidth="1"/>
    <col min="3077" max="3077" width="13.7265625" style="2" customWidth="1"/>
    <col min="3078" max="3078" width="13.81640625" style="2" customWidth="1"/>
    <col min="3079" max="3080" width="9.1796875" style="2" customWidth="1"/>
    <col min="3081" max="3328" width="9.1796875" style="2"/>
    <col min="3329" max="3329" width="44" style="2" customWidth="1"/>
    <col min="3330" max="3330" width="10.54296875" style="2" customWidth="1"/>
    <col min="3331" max="3331" width="11.81640625" style="2" customWidth="1"/>
    <col min="3332" max="3332" width="11.7265625" style="2" customWidth="1"/>
    <col min="3333" max="3333" width="13.7265625" style="2" customWidth="1"/>
    <col min="3334" max="3334" width="13.81640625" style="2" customWidth="1"/>
    <col min="3335" max="3336" width="9.1796875" style="2" customWidth="1"/>
    <col min="3337" max="3584" width="9.1796875" style="2"/>
    <col min="3585" max="3585" width="44" style="2" customWidth="1"/>
    <col min="3586" max="3586" width="10.54296875" style="2" customWidth="1"/>
    <col min="3587" max="3587" width="11.81640625" style="2" customWidth="1"/>
    <col min="3588" max="3588" width="11.7265625" style="2" customWidth="1"/>
    <col min="3589" max="3589" width="13.7265625" style="2" customWidth="1"/>
    <col min="3590" max="3590" width="13.81640625" style="2" customWidth="1"/>
    <col min="3591" max="3592" width="9.1796875" style="2" customWidth="1"/>
    <col min="3593" max="3840" width="9.1796875" style="2"/>
    <col min="3841" max="3841" width="44" style="2" customWidth="1"/>
    <col min="3842" max="3842" width="10.54296875" style="2" customWidth="1"/>
    <col min="3843" max="3843" width="11.81640625" style="2" customWidth="1"/>
    <col min="3844" max="3844" width="11.7265625" style="2" customWidth="1"/>
    <col min="3845" max="3845" width="13.7265625" style="2" customWidth="1"/>
    <col min="3846" max="3846" width="13.81640625" style="2" customWidth="1"/>
    <col min="3847" max="3848" width="9.1796875" style="2" customWidth="1"/>
    <col min="3849" max="4096" width="9.1796875" style="2"/>
    <col min="4097" max="4097" width="44" style="2" customWidth="1"/>
    <col min="4098" max="4098" width="10.54296875" style="2" customWidth="1"/>
    <col min="4099" max="4099" width="11.81640625" style="2" customWidth="1"/>
    <col min="4100" max="4100" width="11.7265625" style="2" customWidth="1"/>
    <col min="4101" max="4101" width="13.7265625" style="2" customWidth="1"/>
    <col min="4102" max="4102" width="13.81640625" style="2" customWidth="1"/>
    <col min="4103" max="4104" width="9.1796875" style="2" customWidth="1"/>
    <col min="4105" max="4352" width="9.1796875" style="2"/>
    <col min="4353" max="4353" width="44" style="2" customWidth="1"/>
    <col min="4354" max="4354" width="10.54296875" style="2" customWidth="1"/>
    <col min="4355" max="4355" width="11.81640625" style="2" customWidth="1"/>
    <col min="4356" max="4356" width="11.7265625" style="2" customWidth="1"/>
    <col min="4357" max="4357" width="13.7265625" style="2" customWidth="1"/>
    <col min="4358" max="4358" width="13.81640625" style="2" customWidth="1"/>
    <col min="4359" max="4360" width="9.1796875" style="2" customWidth="1"/>
    <col min="4361" max="4608" width="9.1796875" style="2"/>
    <col min="4609" max="4609" width="44" style="2" customWidth="1"/>
    <col min="4610" max="4610" width="10.54296875" style="2" customWidth="1"/>
    <col min="4611" max="4611" width="11.81640625" style="2" customWidth="1"/>
    <col min="4612" max="4612" width="11.7265625" style="2" customWidth="1"/>
    <col min="4613" max="4613" width="13.7265625" style="2" customWidth="1"/>
    <col min="4614" max="4614" width="13.81640625" style="2" customWidth="1"/>
    <col min="4615" max="4616" width="9.1796875" style="2" customWidth="1"/>
    <col min="4617" max="4864" width="9.1796875" style="2"/>
    <col min="4865" max="4865" width="44" style="2" customWidth="1"/>
    <col min="4866" max="4866" width="10.54296875" style="2" customWidth="1"/>
    <col min="4867" max="4867" width="11.81640625" style="2" customWidth="1"/>
    <col min="4868" max="4868" width="11.7265625" style="2" customWidth="1"/>
    <col min="4869" max="4869" width="13.7265625" style="2" customWidth="1"/>
    <col min="4870" max="4870" width="13.81640625" style="2" customWidth="1"/>
    <col min="4871" max="4872" width="9.1796875" style="2" customWidth="1"/>
    <col min="4873" max="5120" width="9.1796875" style="2"/>
    <col min="5121" max="5121" width="44" style="2" customWidth="1"/>
    <col min="5122" max="5122" width="10.54296875" style="2" customWidth="1"/>
    <col min="5123" max="5123" width="11.81640625" style="2" customWidth="1"/>
    <col min="5124" max="5124" width="11.7265625" style="2" customWidth="1"/>
    <col min="5125" max="5125" width="13.7265625" style="2" customWidth="1"/>
    <col min="5126" max="5126" width="13.81640625" style="2" customWidth="1"/>
    <col min="5127" max="5128" width="9.1796875" style="2" customWidth="1"/>
    <col min="5129" max="5376" width="9.1796875" style="2"/>
    <col min="5377" max="5377" width="44" style="2" customWidth="1"/>
    <col min="5378" max="5378" width="10.54296875" style="2" customWidth="1"/>
    <col min="5379" max="5379" width="11.81640625" style="2" customWidth="1"/>
    <col min="5380" max="5380" width="11.7265625" style="2" customWidth="1"/>
    <col min="5381" max="5381" width="13.7265625" style="2" customWidth="1"/>
    <col min="5382" max="5382" width="13.81640625" style="2" customWidth="1"/>
    <col min="5383" max="5384" width="9.1796875" style="2" customWidth="1"/>
    <col min="5385" max="5632" width="9.1796875" style="2"/>
    <col min="5633" max="5633" width="44" style="2" customWidth="1"/>
    <col min="5634" max="5634" width="10.54296875" style="2" customWidth="1"/>
    <col min="5635" max="5635" width="11.81640625" style="2" customWidth="1"/>
    <col min="5636" max="5636" width="11.7265625" style="2" customWidth="1"/>
    <col min="5637" max="5637" width="13.7265625" style="2" customWidth="1"/>
    <col min="5638" max="5638" width="13.81640625" style="2" customWidth="1"/>
    <col min="5639" max="5640" width="9.1796875" style="2" customWidth="1"/>
    <col min="5641" max="5888" width="9.1796875" style="2"/>
    <col min="5889" max="5889" width="44" style="2" customWidth="1"/>
    <col min="5890" max="5890" width="10.54296875" style="2" customWidth="1"/>
    <col min="5891" max="5891" width="11.81640625" style="2" customWidth="1"/>
    <col min="5892" max="5892" width="11.7265625" style="2" customWidth="1"/>
    <col min="5893" max="5893" width="13.7265625" style="2" customWidth="1"/>
    <col min="5894" max="5894" width="13.81640625" style="2" customWidth="1"/>
    <col min="5895" max="5896" width="9.1796875" style="2" customWidth="1"/>
    <col min="5897" max="6144" width="9.1796875" style="2"/>
    <col min="6145" max="6145" width="44" style="2" customWidth="1"/>
    <col min="6146" max="6146" width="10.54296875" style="2" customWidth="1"/>
    <col min="6147" max="6147" width="11.81640625" style="2" customWidth="1"/>
    <col min="6148" max="6148" width="11.7265625" style="2" customWidth="1"/>
    <col min="6149" max="6149" width="13.7265625" style="2" customWidth="1"/>
    <col min="6150" max="6150" width="13.81640625" style="2" customWidth="1"/>
    <col min="6151" max="6152" width="9.1796875" style="2" customWidth="1"/>
    <col min="6153" max="6400" width="9.1796875" style="2"/>
    <col min="6401" max="6401" width="44" style="2" customWidth="1"/>
    <col min="6402" max="6402" width="10.54296875" style="2" customWidth="1"/>
    <col min="6403" max="6403" width="11.81640625" style="2" customWidth="1"/>
    <col min="6404" max="6404" width="11.7265625" style="2" customWidth="1"/>
    <col min="6405" max="6405" width="13.7265625" style="2" customWidth="1"/>
    <col min="6406" max="6406" width="13.81640625" style="2" customWidth="1"/>
    <col min="6407" max="6408" width="9.1796875" style="2" customWidth="1"/>
    <col min="6409" max="6656" width="9.1796875" style="2"/>
    <col min="6657" max="6657" width="44" style="2" customWidth="1"/>
    <col min="6658" max="6658" width="10.54296875" style="2" customWidth="1"/>
    <col min="6659" max="6659" width="11.81640625" style="2" customWidth="1"/>
    <col min="6660" max="6660" width="11.7265625" style="2" customWidth="1"/>
    <col min="6661" max="6661" width="13.7265625" style="2" customWidth="1"/>
    <col min="6662" max="6662" width="13.81640625" style="2" customWidth="1"/>
    <col min="6663" max="6664" width="9.1796875" style="2" customWidth="1"/>
    <col min="6665" max="6912" width="9.1796875" style="2"/>
    <col min="6913" max="6913" width="44" style="2" customWidth="1"/>
    <col min="6914" max="6914" width="10.54296875" style="2" customWidth="1"/>
    <col min="6915" max="6915" width="11.81640625" style="2" customWidth="1"/>
    <col min="6916" max="6916" width="11.7265625" style="2" customWidth="1"/>
    <col min="6917" max="6917" width="13.7265625" style="2" customWidth="1"/>
    <col min="6918" max="6918" width="13.81640625" style="2" customWidth="1"/>
    <col min="6919" max="6920" width="9.1796875" style="2" customWidth="1"/>
    <col min="6921" max="7168" width="9.1796875" style="2"/>
    <col min="7169" max="7169" width="44" style="2" customWidth="1"/>
    <col min="7170" max="7170" width="10.54296875" style="2" customWidth="1"/>
    <col min="7171" max="7171" width="11.81640625" style="2" customWidth="1"/>
    <col min="7172" max="7172" width="11.7265625" style="2" customWidth="1"/>
    <col min="7173" max="7173" width="13.7265625" style="2" customWidth="1"/>
    <col min="7174" max="7174" width="13.81640625" style="2" customWidth="1"/>
    <col min="7175" max="7176" width="9.1796875" style="2" customWidth="1"/>
    <col min="7177" max="7424" width="9.1796875" style="2"/>
    <col min="7425" max="7425" width="44" style="2" customWidth="1"/>
    <col min="7426" max="7426" width="10.54296875" style="2" customWidth="1"/>
    <col min="7427" max="7427" width="11.81640625" style="2" customWidth="1"/>
    <col min="7428" max="7428" width="11.7265625" style="2" customWidth="1"/>
    <col min="7429" max="7429" width="13.7265625" style="2" customWidth="1"/>
    <col min="7430" max="7430" width="13.81640625" style="2" customWidth="1"/>
    <col min="7431" max="7432" width="9.1796875" style="2" customWidth="1"/>
    <col min="7433" max="7680" width="9.1796875" style="2"/>
    <col min="7681" max="7681" width="44" style="2" customWidth="1"/>
    <col min="7682" max="7682" width="10.54296875" style="2" customWidth="1"/>
    <col min="7683" max="7683" width="11.81640625" style="2" customWidth="1"/>
    <col min="7684" max="7684" width="11.7265625" style="2" customWidth="1"/>
    <col min="7685" max="7685" width="13.7265625" style="2" customWidth="1"/>
    <col min="7686" max="7686" width="13.81640625" style="2" customWidth="1"/>
    <col min="7687" max="7688" width="9.1796875" style="2" customWidth="1"/>
    <col min="7689" max="7936" width="9.1796875" style="2"/>
    <col min="7937" max="7937" width="44" style="2" customWidth="1"/>
    <col min="7938" max="7938" width="10.54296875" style="2" customWidth="1"/>
    <col min="7939" max="7939" width="11.81640625" style="2" customWidth="1"/>
    <col min="7940" max="7940" width="11.7265625" style="2" customWidth="1"/>
    <col min="7941" max="7941" width="13.7265625" style="2" customWidth="1"/>
    <col min="7942" max="7942" width="13.81640625" style="2" customWidth="1"/>
    <col min="7943" max="7944" width="9.1796875" style="2" customWidth="1"/>
    <col min="7945" max="8192" width="9.1796875" style="2"/>
    <col min="8193" max="8193" width="44" style="2" customWidth="1"/>
    <col min="8194" max="8194" width="10.54296875" style="2" customWidth="1"/>
    <col min="8195" max="8195" width="11.81640625" style="2" customWidth="1"/>
    <col min="8196" max="8196" width="11.7265625" style="2" customWidth="1"/>
    <col min="8197" max="8197" width="13.7265625" style="2" customWidth="1"/>
    <col min="8198" max="8198" width="13.81640625" style="2" customWidth="1"/>
    <col min="8199" max="8200" width="9.1796875" style="2" customWidth="1"/>
    <col min="8201" max="8448" width="9.1796875" style="2"/>
    <col min="8449" max="8449" width="44" style="2" customWidth="1"/>
    <col min="8450" max="8450" width="10.54296875" style="2" customWidth="1"/>
    <col min="8451" max="8451" width="11.81640625" style="2" customWidth="1"/>
    <col min="8452" max="8452" width="11.7265625" style="2" customWidth="1"/>
    <col min="8453" max="8453" width="13.7265625" style="2" customWidth="1"/>
    <col min="8454" max="8454" width="13.81640625" style="2" customWidth="1"/>
    <col min="8455" max="8456" width="9.1796875" style="2" customWidth="1"/>
    <col min="8457" max="8704" width="9.1796875" style="2"/>
    <col min="8705" max="8705" width="44" style="2" customWidth="1"/>
    <col min="8706" max="8706" width="10.54296875" style="2" customWidth="1"/>
    <col min="8707" max="8707" width="11.81640625" style="2" customWidth="1"/>
    <col min="8708" max="8708" width="11.7265625" style="2" customWidth="1"/>
    <col min="8709" max="8709" width="13.7265625" style="2" customWidth="1"/>
    <col min="8710" max="8710" width="13.81640625" style="2" customWidth="1"/>
    <col min="8711" max="8712" width="9.1796875" style="2" customWidth="1"/>
    <col min="8713" max="8960" width="9.1796875" style="2"/>
    <col min="8961" max="8961" width="44" style="2" customWidth="1"/>
    <col min="8962" max="8962" width="10.54296875" style="2" customWidth="1"/>
    <col min="8963" max="8963" width="11.81640625" style="2" customWidth="1"/>
    <col min="8964" max="8964" width="11.7265625" style="2" customWidth="1"/>
    <col min="8965" max="8965" width="13.7265625" style="2" customWidth="1"/>
    <col min="8966" max="8966" width="13.81640625" style="2" customWidth="1"/>
    <col min="8967" max="8968" width="9.1796875" style="2" customWidth="1"/>
    <col min="8969" max="9216" width="9.1796875" style="2"/>
    <col min="9217" max="9217" width="44" style="2" customWidth="1"/>
    <col min="9218" max="9218" width="10.54296875" style="2" customWidth="1"/>
    <col min="9219" max="9219" width="11.81640625" style="2" customWidth="1"/>
    <col min="9220" max="9220" width="11.7265625" style="2" customWidth="1"/>
    <col min="9221" max="9221" width="13.7265625" style="2" customWidth="1"/>
    <col min="9222" max="9222" width="13.81640625" style="2" customWidth="1"/>
    <col min="9223" max="9224" width="9.1796875" style="2" customWidth="1"/>
    <col min="9225" max="9472" width="9.1796875" style="2"/>
    <col min="9473" max="9473" width="44" style="2" customWidth="1"/>
    <col min="9474" max="9474" width="10.54296875" style="2" customWidth="1"/>
    <col min="9475" max="9475" width="11.81640625" style="2" customWidth="1"/>
    <col min="9476" max="9476" width="11.7265625" style="2" customWidth="1"/>
    <col min="9477" max="9477" width="13.7265625" style="2" customWidth="1"/>
    <col min="9478" max="9478" width="13.81640625" style="2" customWidth="1"/>
    <col min="9479" max="9480" width="9.1796875" style="2" customWidth="1"/>
    <col min="9481" max="9728" width="9.1796875" style="2"/>
    <col min="9729" max="9729" width="44" style="2" customWidth="1"/>
    <col min="9730" max="9730" width="10.54296875" style="2" customWidth="1"/>
    <col min="9731" max="9731" width="11.81640625" style="2" customWidth="1"/>
    <col min="9732" max="9732" width="11.7265625" style="2" customWidth="1"/>
    <col min="9733" max="9733" width="13.7265625" style="2" customWidth="1"/>
    <col min="9734" max="9734" width="13.81640625" style="2" customWidth="1"/>
    <col min="9735" max="9736" width="9.1796875" style="2" customWidth="1"/>
    <col min="9737" max="9984" width="9.1796875" style="2"/>
    <col min="9985" max="9985" width="44" style="2" customWidth="1"/>
    <col min="9986" max="9986" width="10.54296875" style="2" customWidth="1"/>
    <col min="9987" max="9987" width="11.81640625" style="2" customWidth="1"/>
    <col min="9988" max="9988" width="11.7265625" style="2" customWidth="1"/>
    <col min="9989" max="9989" width="13.7265625" style="2" customWidth="1"/>
    <col min="9990" max="9990" width="13.81640625" style="2" customWidth="1"/>
    <col min="9991" max="9992" width="9.1796875" style="2" customWidth="1"/>
    <col min="9993" max="10240" width="9.1796875" style="2"/>
    <col min="10241" max="10241" width="44" style="2" customWidth="1"/>
    <col min="10242" max="10242" width="10.54296875" style="2" customWidth="1"/>
    <col min="10243" max="10243" width="11.81640625" style="2" customWidth="1"/>
    <col min="10244" max="10244" width="11.7265625" style="2" customWidth="1"/>
    <col min="10245" max="10245" width="13.7265625" style="2" customWidth="1"/>
    <col min="10246" max="10246" width="13.81640625" style="2" customWidth="1"/>
    <col min="10247" max="10248" width="9.1796875" style="2" customWidth="1"/>
    <col min="10249" max="10496" width="9.1796875" style="2"/>
    <col min="10497" max="10497" width="44" style="2" customWidth="1"/>
    <col min="10498" max="10498" width="10.54296875" style="2" customWidth="1"/>
    <col min="10499" max="10499" width="11.81640625" style="2" customWidth="1"/>
    <col min="10500" max="10500" width="11.7265625" style="2" customWidth="1"/>
    <col min="10501" max="10501" width="13.7265625" style="2" customWidth="1"/>
    <col min="10502" max="10502" width="13.81640625" style="2" customWidth="1"/>
    <col min="10503" max="10504" width="9.1796875" style="2" customWidth="1"/>
    <col min="10505" max="10752" width="9.1796875" style="2"/>
    <col min="10753" max="10753" width="44" style="2" customWidth="1"/>
    <col min="10754" max="10754" width="10.54296875" style="2" customWidth="1"/>
    <col min="10755" max="10755" width="11.81640625" style="2" customWidth="1"/>
    <col min="10756" max="10756" width="11.7265625" style="2" customWidth="1"/>
    <col min="10757" max="10757" width="13.7265625" style="2" customWidth="1"/>
    <col min="10758" max="10758" width="13.81640625" style="2" customWidth="1"/>
    <col min="10759" max="10760" width="9.1796875" style="2" customWidth="1"/>
    <col min="10761" max="11008" width="9.1796875" style="2"/>
    <col min="11009" max="11009" width="44" style="2" customWidth="1"/>
    <col min="11010" max="11010" width="10.54296875" style="2" customWidth="1"/>
    <col min="11011" max="11011" width="11.81640625" style="2" customWidth="1"/>
    <col min="11012" max="11012" width="11.7265625" style="2" customWidth="1"/>
    <col min="11013" max="11013" width="13.7265625" style="2" customWidth="1"/>
    <col min="11014" max="11014" width="13.81640625" style="2" customWidth="1"/>
    <col min="11015" max="11016" width="9.1796875" style="2" customWidth="1"/>
    <col min="11017" max="11264" width="9.1796875" style="2"/>
    <col min="11265" max="11265" width="44" style="2" customWidth="1"/>
    <col min="11266" max="11266" width="10.54296875" style="2" customWidth="1"/>
    <col min="11267" max="11267" width="11.81640625" style="2" customWidth="1"/>
    <col min="11268" max="11268" width="11.7265625" style="2" customWidth="1"/>
    <col min="11269" max="11269" width="13.7265625" style="2" customWidth="1"/>
    <col min="11270" max="11270" width="13.81640625" style="2" customWidth="1"/>
    <col min="11271" max="11272" width="9.1796875" style="2" customWidth="1"/>
    <col min="11273" max="11520" width="9.1796875" style="2"/>
    <col min="11521" max="11521" width="44" style="2" customWidth="1"/>
    <col min="11522" max="11522" width="10.54296875" style="2" customWidth="1"/>
    <col min="11523" max="11523" width="11.81640625" style="2" customWidth="1"/>
    <col min="11524" max="11524" width="11.7265625" style="2" customWidth="1"/>
    <col min="11525" max="11525" width="13.7265625" style="2" customWidth="1"/>
    <col min="11526" max="11526" width="13.81640625" style="2" customWidth="1"/>
    <col min="11527" max="11528" width="9.1796875" style="2" customWidth="1"/>
    <col min="11529" max="11776" width="9.1796875" style="2"/>
    <col min="11777" max="11777" width="44" style="2" customWidth="1"/>
    <col min="11778" max="11778" width="10.54296875" style="2" customWidth="1"/>
    <col min="11779" max="11779" width="11.81640625" style="2" customWidth="1"/>
    <col min="11780" max="11780" width="11.7265625" style="2" customWidth="1"/>
    <col min="11781" max="11781" width="13.7265625" style="2" customWidth="1"/>
    <col min="11782" max="11782" width="13.81640625" style="2" customWidth="1"/>
    <col min="11783" max="11784" width="9.1796875" style="2" customWidth="1"/>
    <col min="11785" max="12032" width="9.1796875" style="2"/>
    <col min="12033" max="12033" width="44" style="2" customWidth="1"/>
    <col min="12034" max="12034" width="10.54296875" style="2" customWidth="1"/>
    <col min="12035" max="12035" width="11.81640625" style="2" customWidth="1"/>
    <col min="12036" max="12036" width="11.7265625" style="2" customWidth="1"/>
    <col min="12037" max="12037" width="13.7265625" style="2" customWidth="1"/>
    <col min="12038" max="12038" width="13.81640625" style="2" customWidth="1"/>
    <col min="12039" max="12040" width="9.1796875" style="2" customWidth="1"/>
    <col min="12041" max="12288" width="9.1796875" style="2"/>
    <col min="12289" max="12289" width="44" style="2" customWidth="1"/>
    <col min="12290" max="12290" width="10.54296875" style="2" customWidth="1"/>
    <col min="12291" max="12291" width="11.81640625" style="2" customWidth="1"/>
    <col min="12292" max="12292" width="11.7265625" style="2" customWidth="1"/>
    <col min="12293" max="12293" width="13.7265625" style="2" customWidth="1"/>
    <col min="12294" max="12294" width="13.81640625" style="2" customWidth="1"/>
    <col min="12295" max="12296" width="9.1796875" style="2" customWidth="1"/>
    <col min="12297" max="12544" width="9.1796875" style="2"/>
    <col min="12545" max="12545" width="44" style="2" customWidth="1"/>
    <col min="12546" max="12546" width="10.54296875" style="2" customWidth="1"/>
    <col min="12547" max="12547" width="11.81640625" style="2" customWidth="1"/>
    <col min="12548" max="12548" width="11.7265625" style="2" customWidth="1"/>
    <col min="12549" max="12549" width="13.7265625" style="2" customWidth="1"/>
    <col min="12550" max="12550" width="13.81640625" style="2" customWidth="1"/>
    <col min="12551" max="12552" width="9.1796875" style="2" customWidth="1"/>
    <col min="12553" max="12800" width="9.1796875" style="2"/>
    <col min="12801" max="12801" width="44" style="2" customWidth="1"/>
    <col min="12802" max="12802" width="10.54296875" style="2" customWidth="1"/>
    <col min="12803" max="12803" width="11.81640625" style="2" customWidth="1"/>
    <col min="12804" max="12804" width="11.7265625" style="2" customWidth="1"/>
    <col min="12805" max="12805" width="13.7265625" style="2" customWidth="1"/>
    <col min="12806" max="12806" width="13.81640625" style="2" customWidth="1"/>
    <col min="12807" max="12808" width="9.1796875" style="2" customWidth="1"/>
    <col min="12809" max="13056" width="9.1796875" style="2"/>
    <col min="13057" max="13057" width="44" style="2" customWidth="1"/>
    <col min="13058" max="13058" width="10.54296875" style="2" customWidth="1"/>
    <col min="13059" max="13059" width="11.81640625" style="2" customWidth="1"/>
    <col min="13060" max="13060" width="11.7265625" style="2" customWidth="1"/>
    <col min="13061" max="13061" width="13.7265625" style="2" customWidth="1"/>
    <col min="13062" max="13062" width="13.81640625" style="2" customWidth="1"/>
    <col min="13063" max="13064" width="9.1796875" style="2" customWidth="1"/>
    <col min="13065" max="13312" width="9.1796875" style="2"/>
    <col min="13313" max="13313" width="44" style="2" customWidth="1"/>
    <col min="13314" max="13314" width="10.54296875" style="2" customWidth="1"/>
    <col min="13315" max="13315" width="11.81640625" style="2" customWidth="1"/>
    <col min="13316" max="13316" width="11.7265625" style="2" customWidth="1"/>
    <col min="13317" max="13317" width="13.7265625" style="2" customWidth="1"/>
    <col min="13318" max="13318" width="13.81640625" style="2" customWidth="1"/>
    <col min="13319" max="13320" width="9.1796875" style="2" customWidth="1"/>
    <col min="13321" max="13568" width="9.1796875" style="2"/>
    <col min="13569" max="13569" width="44" style="2" customWidth="1"/>
    <col min="13570" max="13570" width="10.54296875" style="2" customWidth="1"/>
    <col min="13571" max="13571" width="11.81640625" style="2" customWidth="1"/>
    <col min="13572" max="13572" width="11.7265625" style="2" customWidth="1"/>
    <col min="13573" max="13573" width="13.7265625" style="2" customWidth="1"/>
    <col min="13574" max="13574" width="13.81640625" style="2" customWidth="1"/>
    <col min="13575" max="13576" width="9.1796875" style="2" customWidth="1"/>
    <col min="13577" max="13824" width="9.1796875" style="2"/>
    <col min="13825" max="13825" width="44" style="2" customWidth="1"/>
    <col min="13826" max="13826" width="10.54296875" style="2" customWidth="1"/>
    <col min="13827" max="13827" width="11.81640625" style="2" customWidth="1"/>
    <col min="13828" max="13828" width="11.7265625" style="2" customWidth="1"/>
    <col min="13829" max="13829" width="13.7265625" style="2" customWidth="1"/>
    <col min="13830" max="13830" width="13.81640625" style="2" customWidth="1"/>
    <col min="13831" max="13832" width="9.1796875" style="2" customWidth="1"/>
    <col min="13833" max="14080" width="9.1796875" style="2"/>
    <col min="14081" max="14081" width="44" style="2" customWidth="1"/>
    <col min="14082" max="14082" width="10.54296875" style="2" customWidth="1"/>
    <col min="14083" max="14083" width="11.81640625" style="2" customWidth="1"/>
    <col min="14084" max="14084" width="11.7265625" style="2" customWidth="1"/>
    <col min="14085" max="14085" width="13.7265625" style="2" customWidth="1"/>
    <col min="14086" max="14086" width="13.81640625" style="2" customWidth="1"/>
    <col min="14087" max="14088" width="9.1796875" style="2" customWidth="1"/>
    <col min="14089" max="14336" width="9.1796875" style="2"/>
    <col min="14337" max="14337" width="44" style="2" customWidth="1"/>
    <col min="14338" max="14338" width="10.54296875" style="2" customWidth="1"/>
    <col min="14339" max="14339" width="11.81640625" style="2" customWidth="1"/>
    <col min="14340" max="14340" width="11.7265625" style="2" customWidth="1"/>
    <col min="14341" max="14341" width="13.7265625" style="2" customWidth="1"/>
    <col min="14342" max="14342" width="13.81640625" style="2" customWidth="1"/>
    <col min="14343" max="14344" width="9.1796875" style="2" customWidth="1"/>
    <col min="14345" max="14592" width="9.1796875" style="2"/>
    <col min="14593" max="14593" width="44" style="2" customWidth="1"/>
    <col min="14594" max="14594" width="10.54296875" style="2" customWidth="1"/>
    <col min="14595" max="14595" width="11.81640625" style="2" customWidth="1"/>
    <col min="14596" max="14596" width="11.7265625" style="2" customWidth="1"/>
    <col min="14597" max="14597" width="13.7265625" style="2" customWidth="1"/>
    <col min="14598" max="14598" width="13.81640625" style="2" customWidth="1"/>
    <col min="14599" max="14600" width="9.1796875" style="2" customWidth="1"/>
    <col min="14601" max="14848" width="9.1796875" style="2"/>
    <col min="14849" max="14849" width="44" style="2" customWidth="1"/>
    <col min="14850" max="14850" width="10.54296875" style="2" customWidth="1"/>
    <col min="14851" max="14851" width="11.81640625" style="2" customWidth="1"/>
    <col min="14852" max="14852" width="11.7265625" style="2" customWidth="1"/>
    <col min="14853" max="14853" width="13.7265625" style="2" customWidth="1"/>
    <col min="14854" max="14854" width="13.81640625" style="2" customWidth="1"/>
    <col min="14855" max="14856" width="9.1796875" style="2" customWidth="1"/>
    <col min="14857" max="15104" width="9.1796875" style="2"/>
    <col min="15105" max="15105" width="44" style="2" customWidth="1"/>
    <col min="15106" max="15106" width="10.54296875" style="2" customWidth="1"/>
    <col min="15107" max="15107" width="11.81640625" style="2" customWidth="1"/>
    <col min="15108" max="15108" width="11.7265625" style="2" customWidth="1"/>
    <col min="15109" max="15109" width="13.7265625" style="2" customWidth="1"/>
    <col min="15110" max="15110" width="13.81640625" style="2" customWidth="1"/>
    <col min="15111" max="15112" width="9.1796875" style="2" customWidth="1"/>
    <col min="15113" max="15360" width="9.1796875" style="2"/>
    <col min="15361" max="15361" width="44" style="2" customWidth="1"/>
    <col min="15362" max="15362" width="10.54296875" style="2" customWidth="1"/>
    <col min="15363" max="15363" width="11.81640625" style="2" customWidth="1"/>
    <col min="15364" max="15364" width="11.7265625" style="2" customWidth="1"/>
    <col min="15365" max="15365" width="13.7265625" style="2" customWidth="1"/>
    <col min="15366" max="15366" width="13.81640625" style="2" customWidth="1"/>
    <col min="15367" max="15368" width="9.1796875" style="2" customWidth="1"/>
    <col min="15369" max="15616" width="9.1796875" style="2"/>
    <col min="15617" max="15617" width="44" style="2" customWidth="1"/>
    <col min="15618" max="15618" width="10.54296875" style="2" customWidth="1"/>
    <col min="15619" max="15619" width="11.81640625" style="2" customWidth="1"/>
    <col min="15620" max="15620" width="11.7265625" style="2" customWidth="1"/>
    <col min="15621" max="15621" width="13.7265625" style="2" customWidth="1"/>
    <col min="15622" max="15622" width="13.81640625" style="2" customWidth="1"/>
    <col min="15623" max="15624" width="9.1796875" style="2" customWidth="1"/>
    <col min="15625" max="15872" width="9.1796875" style="2"/>
    <col min="15873" max="15873" width="44" style="2" customWidth="1"/>
    <col min="15874" max="15874" width="10.54296875" style="2" customWidth="1"/>
    <col min="15875" max="15875" width="11.81640625" style="2" customWidth="1"/>
    <col min="15876" max="15876" width="11.7265625" style="2" customWidth="1"/>
    <col min="15877" max="15877" width="13.7265625" style="2" customWidth="1"/>
    <col min="15878" max="15878" width="13.81640625" style="2" customWidth="1"/>
    <col min="15879" max="15880" width="9.1796875" style="2" customWidth="1"/>
    <col min="15881" max="16128" width="9.1796875" style="2"/>
    <col min="16129" max="16129" width="44" style="2" customWidth="1"/>
    <col min="16130" max="16130" width="10.54296875" style="2" customWidth="1"/>
    <col min="16131" max="16131" width="11.81640625" style="2" customWidth="1"/>
    <col min="16132" max="16132" width="11.7265625" style="2" customWidth="1"/>
    <col min="16133" max="16133" width="13.7265625" style="2" customWidth="1"/>
    <col min="16134" max="16134" width="13.81640625" style="2" customWidth="1"/>
    <col min="16135" max="16136" width="9.1796875" style="2" customWidth="1"/>
    <col min="16137" max="16384" width="9.1796875" style="2"/>
  </cols>
  <sheetData>
    <row r="1" spans="1:10" ht="13" x14ac:dyDescent="0.3">
      <c r="A1" s="359" t="s">
        <v>76</v>
      </c>
      <c r="B1" s="359"/>
      <c r="C1" s="359"/>
      <c r="D1" s="359"/>
      <c r="E1" s="359"/>
      <c r="F1" s="359"/>
      <c r="G1" s="359"/>
      <c r="H1" s="2"/>
    </row>
    <row r="2" spans="1:10" ht="13" x14ac:dyDescent="0.3">
      <c r="A2" s="365" t="s">
        <v>95</v>
      </c>
      <c r="B2" s="365"/>
      <c r="C2" s="365"/>
      <c r="D2" s="365"/>
      <c r="E2" s="365"/>
      <c r="F2" s="365"/>
      <c r="G2" s="365"/>
      <c r="H2" s="2"/>
    </row>
    <row r="3" spans="1:10" x14ac:dyDescent="0.25">
      <c r="A3" s="360" t="s">
        <v>8</v>
      </c>
      <c r="B3" s="360"/>
      <c r="C3" s="360"/>
      <c r="D3" s="360"/>
      <c r="E3" s="360"/>
      <c r="F3" s="360"/>
      <c r="G3" s="360"/>
      <c r="H3" s="2"/>
    </row>
    <row r="4" spans="1:10" ht="13" x14ac:dyDescent="0.3">
      <c r="A4" s="248"/>
      <c r="B4" s="248"/>
      <c r="C4" s="248"/>
      <c r="D4" s="248"/>
      <c r="E4" s="248"/>
      <c r="F4" s="248"/>
    </row>
    <row r="5" spans="1:10" ht="13" x14ac:dyDescent="0.3">
      <c r="A5" s="2" t="s">
        <v>9</v>
      </c>
      <c r="E5" s="7" t="s">
        <v>10</v>
      </c>
      <c r="F5" s="8"/>
    </row>
    <row r="6" spans="1:10" x14ac:dyDescent="0.25">
      <c r="A6" s="2" t="s">
        <v>100</v>
      </c>
      <c r="E6" s="2" t="s">
        <v>11</v>
      </c>
    </row>
    <row r="7" spans="1:10" ht="13" x14ac:dyDescent="0.3">
      <c r="A7" s="2" t="s">
        <v>107</v>
      </c>
      <c r="C7" s="361" t="s">
        <v>101</v>
      </c>
      <c r="D7" s="362"/>
      <c r="E7" s="362"/>
      <c r="F7" s="362"/>
      <c r="I7" s="9"/>
      <c r="J7" s="9"/>
    </row>
    <row r="8" spans="1:10" ht="13" x14ac:dyDescent="0.3">
      <c r="A8" s="2" t="s">
        <v>106</v>
      </c>
      <c r="D8" s="10" t="s">
        <v>13</v>
      </c>
      <c r="E8" s="9"/>
      <c r="F8" s="9"/>
      <c r="H8" s="11"/>
      <c r="I8" s="10"/>
      <c r="J8" s="9"/>
    </row>
    <row r="9" spans="1:10" x14ac:dyDescent="0.25">
      <c r="C9" s="44"/>
      <c r="D9" s="363" t="s">
        <v>14</v>
      </c>
      <c r="E9" s="364"/>
      <c r="F9" s="364"/>
    </row>
    <row r="10" spans="1:10" x14ac:dyDescent="0.25">
      <c r="C10" s="37"/>
      <c r="D10" s="85" t="s">
        <v>322</v>
      </c>
      <c r="E10" s="12"/>
      <c r="F10" s="12"/>
    </row>
    <row r="11" spans="1:10" x14ac:dyDescent="0.25">
      <c r="A11" s="13" t="s">
        <v>15</v>
      </c>
      <c r="B11" s="9" t="s">
        <v>16</v>
      </c>
      <c r="D11" s="85" t="s">
        <v>323</v>
      </c>
      <c r="E11" s="12"/>
      <c r="F11" s="12"/>
    </row>
    <row r="12" spans="1:10" x14ac:dyDescent="0.25">
      <c r="A12" s="13" t="s">
        <v>17</v>
      </c>
      <c r="B12" s="9" t="s">
        <v>18</v>
      </c>
      <c r="D12" s="85" t="s">
        <v>324</v>
      </c>
      <c r="E12" s="12"/>
      <c r="F12" s="12"/>
    </row>
    <row r="13" spans="1:10" ht="13" x14ac:dyDescent="0.3">
      <c r="A13" s="14" t="s">
        <v>19</v>
      </c>
      <c r="B13" s="15" t="s">
        <v>325</v>
      </c>
      <c r="D13" s="16"/>
      <c r="E13" s="16"/>
      <c r="F13" s="16"/>
    </row>
    <row r="14" spans="1:10" ht="13" x14ac:dyDescent="0.3">
      <c r="A14" s="14" t="s">
        <v>20</v>
      </c>
      <c r="B14" s="17" t="s">
        <v>146</v>
      </c>
      <c r="D14" s="9"/>
      <c r="E14" s="10"/>
      <c r="F14" s="9"/>
    </row>
    <row r="15" spans="1:10" ht="13" x14ac:dyDescent="0.3">
      <c r="A15" s="14" t="s">
        <v>77</v>
      </c>
      <c r="B15" s="17" t="s">
        <v>149</v>
      </c>
      <c r="D15" s="18" t="s">
        <v>22</v>
      </c>
      <c r="E15" s="52"/>
      <c r="F15" s="12"/>
    </row>
    <row r="16" spans="1:10" ht="13" thickBot="1" x14ac:dyDescent="0.3"/>
    <row r="17" spans="1:9" ht="15" customHeight="1" thickTop="1" x14ac:dyDescent="0.25">
      <c r="A17" s="345" t="s">
        <v>78</v>
      </c>
      <c r="B17" s="346"/>
      <c r="C17" s="351" t="s">
        <v>79</v>
      </c>
      <c r="D17" s="351" t="s">
        <v>131</v>
      </c>
      <c r="E17" s="351" t="s">
        <v>25</v>
      </c>
      <c r="F17" s="354" t="s">
        <v>26</v>
      </c>
    </row>
    <row r="18" spans="1:9" ht="14.25" customHeight="1" x14ac:dyDescent="0.25">
      <c r="A18" s="347"/>
      <c r="B18" s="348"/>
      <c r="C18" s="352"/>
      <c r="D18" s="357"/>
      <c r="E18" s="352"/>
      <c r="F18" s="355"/>
    </row>
    <row r="19" spans="1:9" ht="25.5" customHeight="1" x14ac:dyDescent="0.25">
      <c r="A19" s="347"/>
      <c r="B19" s="348"/>
      <c r="C19" s="352"/>
      <c r="D19" s="357"/>
      <c r="E19" s="352"/>
      <c r="F19" s="355"/>
    </row>
    <row r="20" spans="1:9" ht="21" customHeight="1" thickBot="1" x14ac:dyDescent="0.3">
      <c r="A20" s="349"/>
      <c r="B20" s="350"/>
      <c r="C20" s="353"/>
      <c r="D20" s="358"/>
      <c r="E20" s="353"/>
      <c r="F20" s="356"/>
    </row>
    <row r="21" spans="1:9" ht="22" customHeight="1" thickTop="1" thickBot="1" x14ac:dyDescent="0.3">
      <c r="A21" s="370" t="s">
        <v>27</v>
      </c>
      <c r="B21" s="371"/>
      <c r="C21" s="19">
        <f>'Q1 Invoice'!C21</f>
        <v>16224</v>
      </c>
      <c r="D21" s="20">
        <f>'Q2 Supp 2019 FS Entry Page '!F34</f>
        <v>260</v>
      </c>
      <c r="E21" s="20">
        <f>D21+'Q2 Invoice'!E21</f>
        <v>455</v>
      </c>
      <c r="F21" s="20">
        <f>C21-E21</f>
        <v>15769</v>
      </c>
    </row>
    <row r="22" spans="1:9" ht="22" customHeight="1" thickTop="1" thickBot="1" x14ac:dyDescent="0.3">
      <c r="A22" s="374" t="s">
        <v>127</v>
      </c>
      <c r="B22" s="375"/>
      <c r="C22" s="19">
        <f>'Q1 Invoice'!C22</f>
        <v>811</v>
      </c>
      <c r="D22" s="20">
        <f>'Q2 Supp 2019 FS Entry Page '!H34</f>
        <v>13</v>
      </c>
      <c r="E22" s="20">
        <f>D22+'Q2 Invoice'!E22</f>
        <v>22.75</v>
      </c>
      <c r="F22" s="20">
        <f t="shared" ref="F22:F29" si="0">C22-E22</f>
        <v>788.25</v>
      </c>
    </row>
    <row r="23" spans="1:9" ht="22" customHeight="1" thickTop="1" thickBot="1" x14ac:dyDescent="0.3">
      <c r="A23" s="372" t="s">
        <v>28</v>
      </c>
      <c r="B23" s="373"/>
      <c r="C23" s="19">
        <f>'Q1 Invoice'!C23</f>
        <v>3900</v>
      </c>
      <c r="D23" s="20">
        <f>'Q2 Supp 2019 FS Entry Page '!H40</f>
        <v>0</v>
      </c>
      <c r="E23" s="20">
        <f>D23+'Q2 Invoice'!D23</f>
        <v>0</v>
      </c>
      <c r="F23" s="20">
        <f t="shared" si="0"/>
        <v>3900</v>
      </c>
    </row>
    <row r="24" spans="1:9" ht="22" customHeight="1" thickTop="1" thickBot="1" x14ac:dyDescent="0.3">
      <c r="A24" s="372" t="s">
        <v>29</v>
      </c>
      <c r="B24" s="373"/>
      <c r="C24" s="19">
        <v>0</v>
      </c>
      <c r="D24" s="20">
        <v>0</v>
      </c>
      <c r="E24" s="20">
        <f>D24+'Q2 Invoice'!E24</f>
        <v>0</v>
      </c>
      <c r="F24" s="20">
        <f t="shared" si="0"/>
        <v>0</v>
      </c>
    </row>
    <row r="25" spans="1:9" ht="22" customHeight="1" thickTop="1" thickBot="1" x14ac:dyDescent="0.3">
      <c r="A25" s="372" t="s">
        <v>30</v>
      </c>
      <c r="B25" s="373"/>
      <c r="C25" s="19">
        <f>'Q1 Invoice'!C25</f>
        <v>2930</v>
      </c>
      <c r="D25" s="20">
        <f>'Q2 Supp 2019 FS Entry Page '!H47</f>
        <v>0</v>
      </c>
      <c r="E25" s="20">
        <f>D25+'Q2 Invoice'!E25</f>
        <v>0</v>
      </c>
      <c r="F25" s="20">
        <f>C25-E25</f>
        <v>2930</v>
      </c>
      <c r="G25" s="37"/>
    </row>
    <row r="26" spans="1:9" ht="22" customHeight="1" thickTop="1" thickBot="1" x14ac:dyDescent="0.3">
      <c r="A26" s="374" t="s">
        <v>31</v>
      </c>
      <c r="B26" s="375"/>
      <c r="C26" s="19">
        <v>0</v>
      </c>
      <c r="D26" s="20">
        <v>0</v>
      </c>
      <c r="E26" s="20">
        <f>D26+'Q2 Invoice'!E26</f>
        <v>0</v>
      </c>
      <c r="F26" s="20">
        <f t="shared" si="0"/>
        <v>0</v>
      </c>
    </row>
    <row r="27" spans="1:9" ht="22" customHeight="1" thickTop="1" thickBot="1" x14ac:dyDescent="0.3">
      <c r="A27" s="374" t="s">
        <v>32</v>
      </c>
      <c r="B27" s="375"/>
      <c r="C27" s="19">
        <f>'Q1 Invoice'!C27</f>
        <v>2000</v>
      </c>
      <c r="D27" s="20">
        <f>'Q2 Supp 2019 FS Entry Page '!H49</f>
        <v>0</v>
      </c>
      <c r="E27" s="20">
        <f>D27+'Q2 Invoice'!E27</f>
        <v>1600</v>
      </c>
      <c r="F27" s="20">
        <f t="shared" si="0"/>
        <v>400</v>
      </c>
    </row>
    <row r="28" spans="1:9" ht="24.75" customHeight="1" thickTop="1" thickBot="1" x14ac:dyDescent="0.3">
      <c r="A28" s="347" t="s">
        <v>330</v>
      </c>
      <c r="B28" s="348"/>
      <c r="C28" s="19">
        <f>'Q1 Invoice'!C28</f>
        <v>7700</v>
      </c>
      <c r="D28" s="20">
        <f>SUM(D21:D27)*0.452</f>
        <v>123.396</v>
      </c>
      <c r="E28" s="20">
        <f>D28+'Q2 Invoice'!E28</f>
        <v>939.14300000000003</v>
      </c>
      <c r="F28" s="20">
        <f t="shared" si="0"/>
        <v>6760.857</v>
      </c>
    </row>
    <row r="29" spans="1:9" ht="22" customHeight="1" thickTop="1" x14ac:dyDescent="0.25">
      <c r="A29" s="372" t="s">
        <v>33</v>
      </c>
      <c r="B29" s="373"/>
      <c r="C29" s="19">
        <f>SUM(C21:C28)</f>
        <v>33565</v>
      </c>
      <c r="D29" s="20">
        <f>SUM(D21:D28)</f>
        <v>396.39600000000002</v>
      </c>
      <c r="E29" s="20">
        <f>SUM(E21:E28)</f>
        <v>3016.893</v>
      </c>
      <c r="F29" s="20">
        <f t="shared" si="0"/>
        <v>30548.107</v>
      </c>
      <c r="G29" s="37"/>
      <c r="I29" s="37"/>
    </row>
    <row r="30" spans="1:9" ht="5.25" customHeight="1" x14ac:dyDescent="0.25">
      <c r="A30" s="366"/>
      <c r="B30" s="367"/>
      <c r="C30" s="22"/>
      <c r="D30" s="23"/>
      <c r="E30" s="22"/>
      <c r="F30" s="24"/>
    </row>
    <row r="31" spans="1:9" ht="21.75" customHeight="1" thickBot="1" x14ac:dyDescent="0.35">
      <c r="A31" s="376" t="s">
        <v>80</v>
      </c>
      <c r="B31" s="376"/>
      <c r="C31" s="25"/>
      <c r="D31" s="26">
        <f>SUM(D29)</f>
        <v>396.39600000000002</v>
      </c>
      <c r="E31" s="27"/>
      <c r="F31" s="27"/>
      <c r="G31" s="37"/>
    </row>
    <row r="32" spans="1:9" ht="15" customHeight="1" thickTop="1" x14ac:dyDescent="0.3">
      <c r="A32" s="9"/>
      <c r="B32" s="9"/>
      <c r="C32" s="9"/>
      <c r="D32" s="9"/>
      <c r="E32" s="86" t="s">
        <v>133</v>
      </c>
      <c r="F32" s="87">
        <f>E29/C29</f>
        <v>8.9882109340086405E-2</v>
      </c>
    </row>
    <row r="33" spans="1:6" ht="13.5" customHeight="1" x14ac:dyDescent="0.3">
      <c r="A33" s="9"/>
      <c r="B33" s="9"/>
      <c r="C33" s="9"/>
      <c r="D33" s="9"/>
      <c r="E33" s="86" t="s">
        <v>134</v>
      </c>
      <c r="F33" s="88">
        <f>E29/(E29+'Q2 Supp SSDR '!E29)</f>
        <v>0.44786575343942148</v>
      </c>
    </row>
    <row r="34" spans="1:6" ht="12" customHeight="1" x14ac:dyDescent="0.25">
      <c r="A34" s="32" t="s">
        <v>111</v>
      </c>
      <c r="B34" s="33"/>
      <c r="C34" s="33"/>
      <c r="D34" s="33"/>
      <c r="E34" s="33"/>
      <c r="F34" s="33"/>
    </row>
    <row r="35" spans="1:6" x14ac:dyDescent="0.25">
      <c r="A35" s="34" t="s">
        <v>81</v>
      </c>
      <c r="B35" s="35"/>
      <c r="C35" s="35"/>
      <c r="D35" s="36"/>
      <c r="E35" s="35"/>
      <c r="F35" s="36"/>
    </row>
    <row r="36" spans="1:6" x14ac:dyDescent="0.25">
      <c r="A36" s="34" t="s">
        <v>104</v>
      </c>
      <c r="B36" s="35"/>
      <c r="C36" s="35"/>
      <c r="D36" s="36"/>
      <c r="E36" s="35"/>
      <c r="F36" s="36"/>
    </row>
    <row r="37" spans="1:6" x14ac:dyDescent="0.25">
      <c r="A37" s="34" t="s">
        <v>105</v>
      </c>
      <c r="B37" s="35"/>
      <c r="C37" s="35"/>
      <c r="D37" s="36"/>
      <c r="E37" s="35"/>
      <c r="F37" s="36"/>
    </row>
    <row r="38" spans="1:6" ht="13" x14ac:dyDescent="0.3">
      <c r="D38" s="18"/>
      <c r="F38" s="18"/>
    </row>
    <row r="39" spans="1:6" x14ac:dyDescent="0.25">
      <c r="A39" s="2" t="s">
        <v>36</v>
      </c>
      <c r="C39" s="39"/>
      <c r="D39" s="2" t="s">
        <v>37</v>
      </c>
      <c r="E39" s="40"/>
      <c r="F39" s="39"/>
    </row>
    <row r="40" spans="1:6" x14ac:dyDescent="0.25">
      <c r="A40" s="2" t="s">
        <v>38</v>
      </c>
      <c r="D40" s="39" t="s">
        <v>39</v>
      </c>
      <c r="F40" s="39"/>
    </row>
    <row r="41" spans="1:6" ht="24" customHeight="1" x14ac:dyDescent="0.25">
      <c r="A41" s="9" t="s">
        <v>36</v>
      </c>
      <c r="C41" s="9"/>
      <c r="D41" s="2" t="s">
        <v>40</v>
      </c>
      <c r="E41" s="40"/>
    </row>
    <row r="42" spans="1:6" x14ac:dyDescent="0.25">
      <c r="A42" s="2" t="s">
        <v>41</v>
      </c>
      <c r="D42" s="2" t="s">
        <v>39</v>
      </c>
    </row>
    <row r="47" spans="1:6" x14ac:dyDescent="0.25">
      <c r="E47" s="35"/>
      <c r="F47" s="41" t="s">
        <v>136</v>
      </c>
    </row>
    <row r="48" spans="1:6" ht="13" x14ac:dyDescent="0.3">
      <c r="A48" s="359" t="s">
        <v>82</v>
      </c>
      <c r="B48" s="359"/>
      <c r="C48" s="359"/>
      <c r="D48" s="359"/>
      <c r="E48" s="359"/>
      <c r="F48" s="359"/>
    </row>
    <row r="50" spans="1:2" x14ac:dyDescent="0.25">
      <c r="A50" s="42" t="s">
        <v>43</v>
      </c>
      <c r="B50" s="43"/>
    </row>
    <row r="51" spans="1:2" x14ac:dyDescent="0.25">
      <c r="A51" s="34" t="s">
        <v>83</v>
      </c>
    </row>
    <row r="52" spans="1:2" x14ac:dyDescent="0.25">
      <c r="A52" s="34" t="s">
        <v>45</v>
      </c>
    </row>
    <row r="53" spans="1:2" x14ac:dyDescent="0.25">
      <c r="A53" s="34" t="s">
        <v>112</v>
      </c>
    </row>
    <row r="54" spans="1:2" x14ac:dyDescent="0.25">
      <c r="A54" s="34"/>
    </row>
    <row r="55" spans="1:2" x14ac:dyDescent="0.25">
      <c r="A55" s="34" t="s">
        <v>46</v>
      </c>
    </row>
    <row r="56" spans="1:2" x14ac:dyDescent="0.25">
      <c r="A56" s="34"/>
    </row>
    <row r="57" spans="1:2" x14ac:dyDescent="0.25">
      <c r="A57" s="42" t="s">
        <v>84</v>
      </c>
      <c r="B57" s="43"/>
    </row>
    <row r="58" spans="1:2" x14ac:dyDescent="0.25">
      <c r="A58" s="34" t="s">
        <v>48</v>
      </c>
    </row>
    <row r="59" spans="1:2" x14ac:dyDescent="0.25">
      <c r="A59" s="34" t="s">
        <v>49</v>
      </c>
    </row>
    <row r="60" spans="1:2" x14ac:dyDescent="0.25">
      <c r="A60" s="34"/>
    </row>
    <row r="61" spans="1:2" x14ac:dyDescent="0.25">
      <c r="A61" s="34" t="s">
        <v>50</v>
      </c>
    </row>
    <row r="62" spans="1:2" x14ac:dyDescent="0.25">
      <c r="A62" s="34" t="s">
        <v>51</v>
      </c>
    </row>
    <row r="63" spans="1:2" x14ac:dyDescent="0.25">
      <c r="A63" s="34" t="s">
        <v>52</v>
      </c>
    </row>
    <row r="64" spans="1:2" x14ac:dyDescent="0.25">
      <c r="A64" s="34" t="s">
        <v>53</v>
      </c>
    </row>
    <row r="65" spans="1:1" x14ac:dyDescent="0.25">
      <c r="A65" s="34" t="s">
        <v>54</v>
      </c>
    </row>
    <row r="66" spans="1:1" x14ac:dyDescent="0.25">
      <c r="A66" s="34" t="s">
        <v>53</v>
      </c>
    </row>
    <row r="67" spans="1:1" x14ac:dyDescent="0.25">
      <c r="A67" s="34" t="s">
        <v>55</v>
      </c>
    </row>
    <row r="68" spans="1:1" x14ac:dyDescent="0.25">
      <c r="A68" s="34"/>
    </row>
    <row r="69" spans="1:1" x14ac:dyDescent="0.25">
      <c r="A69" s="34" t="s">
        <v>56</v>
      </c>
    </row>
    <row r="70" spans="1:1" x14ac:dyDescent="0.25">
      <c r="A70" s="34"/>
    </row>
    <row r="71" spans="1:1" x14ac:dyDescent="0.25">
      <c r="A71" s="34" t="s">
        <v>57</v>
      </c>
    </row>
    <row r="72" spans="1:1" x14ac:dyDescent="0.25">
      <c r="A72" s="34" t="s">
        <v>85</v>
      </c>
    </row>
    <row r="73" spans="1:1" x14ac:dyDescent="0.25">
      <c r="A73" s="34"/>
    </row>
    <row r="74" spans="1:1" x14ac:dyDescent="0.25">
      <c r="A74" s="34" t="s">
        <v>59</v>
      </c>
    </row>
    <row r="75" spans="1:1" x14ac:dyDescent="0.25">
      <c r="A75" s="34"/>
    </row>
    <row r="76" spans="1:1" x14ac:dyDescent="0.25">
      <c r="A76" s="34" t="s">
        <v>60</v>
      </c>
    </row>
    <row r="77" spans="1:1" x14ac:dyDescent="0.25">
      <c r="A77" s="34" t="s">
        <v>86</v>
      </c>
    </row>
    <row r="78" spans="1:1" x14ac:dyDescent="0.25">
      <c r="A78" s="34" t="s">
        <v>62</v>
      </c>
    </row>
    <row r="79" spans="1:1" x14ac:dyDescent="0.25">
      <c r="A79" s="34"/>
    </row>
    <row r="80" spans="1:1" x14ac:dyDescent="0.25">
      <c r="A80" s="34" t="s">
        <v>63</v>
      </c>
    </row>
    <row r="81" spans="1:1" x14ac:dyDescent="0.25">
      <c r="A81" s="34"/>
    </row>
    <row r="82" spans="1:1" x14ac:dyDescent="0.25">
      <c r="A82" s="34" t="s">
        <v>87</v>
      </c>
    </row>
    <row r="83" spans="1:1" x14ac:dyDescent="0.25">
      <c r="A83" s="34"/>
    </row>
    <row r="84" spans="1:1" x14ac:dyDescent="0.25">
      <c r="A84" s="42" t="s">
        <v>88</v>
      </c>
    </row>
    <row r="85" spans="1:1" x14ac:dyDescent="0.25">
      <c r="A85" s="34" t="s">
        <v>113</v>
      </c>
    </row>
    <row r="86" spans="1:1" x14ac:dyDescent="0.25">
      <c r="A86" s="34"/>
    </row>
    <row r="87" spans="1:1" x14ac:dyDescent="0.25">
      <c r="A87" s="42" t="s">
        <v>89</v>
      </c>
    </row>
    <row r="88" spans="1:1" x14ac:dyDescent="0.25">
      <c r="A88" s="34" t="s">
        <v>90</v>
      </c>
    </row>
    <row r="89" spans="1:1" x14ac:dyDescent="0.25">
      <c r="A89" s="34" t="s">
        <v>68</v>
      </c>
    </row>
    <row r="90" spans="1:1" x14ac:dyDescent="0.25">
      <c r="A90" s="34"/>
    </row>
    <row r="91" spans="1:1" x14ac:dyDescent="0.25">
      <c r="A91" s="42" t="s">
        <v>69</v>
      </c>
    </row>
    <row r="92" spans="1:1" x14ac:dyDescent="0.25">
      <c r="A92" s="34" t="s">
        <v>91</v>
      </c>
    </row>
    <row r="93" spans="1:1" x14ac:dyDescent="0.25">
      <c r="A93" s="34"/>
    </row>
    <row r="94" spans="1:1" x14ac:dyDescent="0.25">
      <c r="A94" s="42" t="s">
        <v>92</v>
      </c>
    </row>
    <row r="95" spans="1:1" x14ac:dyDescent="0.25">
      <c r="A95" s="34" t="s">
        <v>93</v>
      </c>
    </row>
    <row r="96" spans="1:1" x14ac:dyDescent="0.25">
      <c r="A96" s="34" t="s">
        <v>73</v>
      </c>
    </row>
    <row r="97" spans="1:6" x14ac:dyDescent="0.25">
      <c r="A97" s="34"/>
    </row>
    <row r="98" spans="1:6" x14ac:dyDescent="0.25">
      <c r="A98" s="42" t="s">
        <v>74</v>
      </c>
      <c r="B98" s="43"/>
    </row>
    <row r="99" spans="1:6" x14ac:dyDescent="0.25">
      <c r="A99" s="34" t="s">
        <v>94</v>
      </c>
      <c r="B99" s="43"/>
    </row>
    <row r="100" spans="1:6" x14ac:dyDescent="0.25">
      <c r="A100" s="34"/>
      <c r="B100" s="43"/>
    </row>
    <row r="101" spans="1:6" x14ac:dyDescent="0.25">
      <c r="A101" s="34"/>
      <c r="B101" s="43"/>
    </row>
    <row r="102" spans="1:6" x14ac:dyDescent="0.25">
      <c r="A102" s="34"/>
      <c r="B102" s="43"/>
      <c r="E102" s="35"/>
      <c r="F102" s="41" t="s">
        <v>108</v>
      </c>
    </row>
    <row r="103" spans="1:6" x14ac:dyDescent="0.25">
      <c r="A103" s="34"/>
      <c r="B103" s="43"/>
    </row>
    <row r="104" spans="1:6" x14ac:dyDescent="0.25">
      <c r="E104" s="35"/>
    </row>
  </sheetData>
  <mergeCells count="22">
    <mergeCell ref="A48:F48"/>
    <mergeCell ref="A21:B21"/>
    <mergeCell ref="A22:B22"/>
    <mergeCell ref="A23:B23"/>
    <mergeCell ref="A24:B24"/>
    <mergeCell ref="A25:B25"/>
    <mergeCell ref="A26:B26"/>
    <mergeCell ref="A27:B27"/>
    <mergeCell ref="A28:B28"/>
    <mergeCell ref="A29:B29"/>
    <mergeCell ref="A30:B30"/>
    <mergeCell ref="A31:B31"/>
    <mergeCell ref="A1:G1"/>
    <mergeCell ref="A2:G2"/>
    <mergeCell ref="A3:G3"/>
    <mergeCell ref="C7:F7"/>
    <mergeCell ref="D9:F9"/>
    <mergeCell ref="A17:B20"/>
    <mergeCell ref="C17:C20"/>
    <mergeCell ref="D17:D20"/>
    <mergeCell ref="E17:E20"/>
    <mergeCell ref="F17:F20"/>
  </mergeCells>
  <pageMargins left="0.25" right="0.25" top="0.75" bottom="0.75" header="0.5" footer="0.25"/>
  <pageSetup scale="94" fitToHeight="0" orientation="portrait" r:id="rId1"/>
  <headerFooter alignWithMargins="0"/>
  <rowBreaks count="1" manualBreakCount="1">
    <brk id="47"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2"/>
  <sheetViews>
    <sheetView workbookViewId="0">
      <selection activeCell="A3" sqref="A3:H4"/>
    </sheetView>
  </sheetViews>
  <sheetFormatPr defaultRowHeight="12.5" x14ac:dyDescent="0.25"/>
  <cols>
    <col min="1" max="1" width="10.7265625" style="46" customWidth="1"/>
    <col min="2" max="2" width="25.453125" style="46" customWidth="1"/>
    <col min="3" max="3" width="19.26953125" style="46" customWidth="1"/>
    <col min="4" max="4" width="11.7265625" style="46" customWidth="1"/>
    <col min="5" max="5" width="11" style="46" customWidth="1"/>
    <col min="6" max="6" width="14.54296875" style="46" customWidth="1"/>
    <col min="7" max="7" width="10.7265625" style="46" customWidth="1"/>
    <col min="8" max="8" width="13.54296875" style="46" customWidth="1"/>
    <col min="9" max="10" width="12.81640625" style="46" hidden="1" customWidth="1"/>
    <col min="11" max="249" width="8.81640625" style="46"/>
    <col min="250" max="250" width="29.7265625" style="46" bestFit="1" customWidth="1"/>
    <col min="251" max="251" width="43.453125" style="46" bestFit="1" customWidth="1"/>
    <col min="252" max="252" width="11.26953125" style="46" customWidth="1"/>
    <col min="253" max="253" width="14.453125" style="46" customWidth="1"/>
    <col min="254" max="254" width="14.26953125" style="46" bestFit="1" customWidth="1"/>
    <col min="255" max="255" width="10" style="46" customWidth="1"/>
    <col min="256" max="256" width="8.81640625" style="46"/>
    <col min="257" max="257" width="12.81640625" style="46" customWidth="1"/>
    <col min="258" max="258" width="8.81640625" style="46"/>
    <col min="259" max="259" width="12.1796875" style="46" customWidth="1"/>
    <col min="260" max="505" width="8.81640625" style="46"/>
    <col min="506" max="506" width="29.7265625" style="46" bestFit="1" customWidth="1"/>
    <col min="507" max="507" width="43.453125" style="46" bestFit="1" customWidth="1"/>
    <col min="508" max="508" width="11.26953125" style="46" customWidth="1"/>
    <col min="509" max="509" width="14.453125" style="46" customWidth="1"/>
    <col min="510" max="510" width="14.26953125" style="46" bestFit="1" customWidth="1"/>
    <col min="511" max="511" width="10" style="46" customWidth="1"/>
    <col min="512" max="512" width="8.81640625" style="46"/>
    <col min="513" max="513" width="12.81640625" style="46" customWidth="1"/>
    <col min="514" max="514" width="8.81640625" style="46"/>
    <col min="515" max="515" width="12.1796875" style="46" customWidth="1"/>
    <col min="516" max="761" width="8.81640625" style="46"/>
    <col min="762" max="762" width="29.7265625" style="46" bestFit="1" customWidth="1"/>
    <col min="763" max="763" width="43.453125" style="46" bestFit="1" customWidth="1"/>
    <col min="764" max="764" width="11.26953125" style="46" customWidth="1"/>
    <col min="765" max="765" width="14.453125" style="46" customWidth="1"/>
    <col min="766" max="766" width="14.26953125" style="46" bestFit="1" customWidth="1"/>
    <col min="767" max="767" width="10" style="46" customWidth="1"/>
    <col min="768" max="768" width="8.81640625" style="46"/>
    <col min="769" max="769" width="12.81640625" style="46" customWidth="1"/>
    <col min="770" max="770" width="8.81640625" style="46"/>
    <col min="771" max="771" width="12.1796875" style="46" customWidth="1"/>
    <col min="772" max="1017" width="8.81640625" style="46"/>
    <col min="1018" max="1018" width="29.7265625" style="46" bestFit="1" customWidth="1"/>
    <col min="1019" max="1019" width="43.453125" style="46" bestFit="1" customWidth="1"/>
    <col min="1020" max="1020" width="11.26953125" style="46" customWidth="1"/>
    <col min="1021" max="1021" width="14.453125" style="46" customWidth="1"/>
    <col min="1022" max="1022" width="14.26953125" style="46" bestFit="1" customWidth="1"/>
    <col min="1023" max="1023" width="10" style="46" customWidth="1"/>
    <col min="1024" max="1024" width="8.81640625" style="46"/>
    <col min="1025" max="1025" width="12.81640625" style="46" customWidth="1"/>
    <col min="1026" max="1026" width="8.81640625" style="46"/>
    <col min="1027" max="1027" width="12.1796875" style="46" customWidth="1"/>
    <col min="1028" max="1273" width="8.81640625" style="46"/>
    <col min="1274" max="1274" width="29.7265625" style="46" bestFit="1" customWidth="1"/>
    <col min="1275" max="1275" width="43.453125" style="46" bestFit="1" customWidth="1"/>
    <col min="1276" max="1276" width="11.26953125" style="46" customWidth="1"/>
    <col min="1277" max="1277" width="14.453125" style="46" customWidth="1"/>
    <col min="1278" max="1278" width="14.26953125" style="46" bestFit="1" customWidth="1"/>
    <col min="1279" max="1279" width="10" style="46" customWidth="1"/>
    <col min="1280" max="1280" width="8.81640625" style="46"/>
    <col min="1281" max="1281" width="12.81640625" style="46" customWidth="1"/>
    <col min="1282" max="1282" width="8.81640625" style="46"/>
    <col min="1283" max="1283" width="12.1796875" style="46" customWidth="1"/>
    <col min="1284" max="1529" width="8.81640625" style="46"/>
    <col min="1530" max="1530" width="29.7265625" style="46" bestFit="1" customWidth="1"/>
    <col min="1531" max="1531" width="43.453125" style="46" bestFit="1" customWidth="1"/>
    <col min="1532" max="1532" width="11.26953125" style="46" customWidth="1"/>
    <col min="1533" max="1533" width="14.453125" style="46" customWidth="1"/>
    <col min="1534" max="1534" width="14.26953125" style="46" bestFit="1" customWidth="1"/>
    <col min="1535" max="1535" width="10" style="46" customWidth="1"/>
    <col min="1536" max="1536" width="8.81640625" style="46"/>
    <col min="1537" max="1537" width="12.81640625" style="46" customWidth="1"/>
    <col min="1538" max="1538" width="8.81640625" style="46"/>
    <col min="1539" max="1539" width="12.1796875" style="46" customWidth="1"/>
    <col min="1540" max="1785" width="8.81640625" style="46"/>
    <col min="1786" max="1786" width="29.7265625" style="46" bestFit="1" customWidth="1"/>
    <col min="1787" max="1787" width="43.453125" style="46" bestFit="1" customWidth="1"/>
    <col min="1788" max="1788" width="11.26953125" style="46" customWidth="1"/>
    <col min="1789" max="1789" width="14.453125" style="46" customWidth="1"/>
    <col min="1790" max="1790" width="14.26953125" style="46" bestFit="1" customWidth="1"/>
    <col min="1791" max="1791" width="10" style="46" customWidth="1"/>
    <col min="1792" max="1792" width="8.81640625" style="46"/>
    <col min="1793" max="1793" width="12.81640625" style="46" customWidth="1"/>
    <col min="1794" max="1794" width="8.81640625" style="46"/>
    <col min="1795" max="1795" width="12.1796875" style="46" customWidth="1"/>
    <col min="1796" max="2041" width="8.81640625" style="46"/>
    <col min="2042" max="2042" width="29.7265625" style="46" bestFit="1" customWidth="1"/>
    <col min="2043" max="2043" width="43.453125" style="46" bestFit="1" customWidth="1"/>
    <col min="2044" max="2044" width="11.26953125" style="46" customWidth="1"/>
    <col min="2045" max="2045" width="14.453125" style="46" customWidth="1"/>
    <col min="2046" max="2046" width="14.26953125" style="46" bestFit="1" customWidth="1"/>
    <col min="2047" max="2047" width="10" style="46" customWidth="1"/>
    <col min="2048" max="2048" width="8.81640625" style="46"/>
    <col min="2049" max="2049" width="12.81640625" style="46" customWidth="1"/>
    <col min="2050" max="2050" width="8.81640625" style="46"/>
    <col min="2051" max="2051" width="12.1796875" style="46" customWidth="1"/>
    <col min="2052" max="2297" width="8.81640625" style="46"/>
    <col min="2298" max="2298" width="29.7265625" style="46" bestFit="1" customWidth="1"/>
    <col min="2299" max="2299" width="43.453125" style="46" bestFit="1" customWidth="1"/>
    <col min="2300" max="2300" width="11.26953125" style="46" customWidth="1"/>
    <col min="2301" max="2301" width="14.453125" style="46" customWidth="1"/>
    <col min="2302" max="2302" width="14.26953125" style="46" bestFit="1" customWidth="1"/>
    <col min="2303" max="2303" width="10" style="46" customWidth="1"/>
    <col min="2304" max="2304" width="8.81640625" style="46"/>
    <col min="2305" max="2305" width="12.81640625" style="46" customWidth="1"/>
    <col min="2306" max="2306" width="8.81640625" style="46"/>
    <col min="2307" max="2307" width="12.1796875" style="46" customWidth="1"/>
    <col min="2308" max="2553" width="8.81640625" style="46"/>
    <col min="2554" max="2554" width="29.7265625" style="46" bestFit="1" customWidth="1"/>
    <col min="2555" max="2555" width="43.453125" style="46" bestFit="1" customWidth="1"/>
    <col min="2556" max="2556" width="11.26953125" style="46" customWidth="1"/>
    <col min="2557" max="2557" width="14.453125" style="46" customWidth="1"/>
    <col min="2558" max="2558" width="14.26953125" style="46" bestFit="1" customWidth="1"/>
    <col min="2559" max="2559" width="10" style="46" customWidth="1"/>
    <col min="2560" max="2560" width="8.81640625" style="46"/>
    <col min="2561" max="2561" width="12.81640625" style="46" customWidth="1"/>
    <col min="2562" max="2562" width="8.81640625" style="46"/>
    <col min="2563" max="2563" width="12.1796875" style="46" customWidth="1"/>
    <col min="2564" max="2809" width="8.81640625" style="46"/>
    <col min="2810" max="2810" width="29.7265625" style="46" bestFit="1" customWidth="1"/>
    <col min="2811" max="2811" width="43.453125" style="46" bestFit="1" customWidth="1"/>
    <col min="2812" max="2812" width="11.26953125" style="46" customWidth="1"/>
    <col min="2813" max="2813" width="14.453125" style="46" customWidth="1"/>
    <col min="2814" max="2814" width="14.26953125" style="46" bestFit="1" customWidth="1"/>
    <col min="2815" max="2815" width="10" style="46" customWidth="1"/>
    <col min="2816" max="2816" width="8.81640625" style="46"/>
    <col min="2817" max="2817" width="12.81640625" style="46" customWidth="1"/>
    <col min="2818" max="2818" width="8.81640625" style="46"/>
    <col min="2819" max="2819" width="12.1796875" style="46" customWidth="1"/>
    <col min="2820" max="3065" width="8.81640625" style="46"/>
    <col min="3066" max="3066" width="29.7265625" style="46" bestFit="1" customWidth="1"/>
    <col min="3067" max="3067" width="43.453125" style="46" bestFit="1" customWidth="1"/>
    <col min="3068" max="3068" width="11.26953125" style="46" customWidth="1"/>
    <col min="3069" max="3069" width="14.453125" style="46" customWidth="1"/>
    <col min="3070" max="3070" width="14.26953125" style="46" bestFit="1" customWidth="1"/>
    <col min="3071" max="3071" width="10" style="46" customWidth="1"/>
    <col min="3072" max="3072" width="8.81640625" style="46"/>
    <col min="3073" max="3073" width="12.81640625" style="46" customWidth="1"/>
    <col min="3074" max="3074" width="8.81640625" style="46"/>
    <col min="3075" max="3075" width="12.1796875" style="46" customWidth="1"/>
    <col min="3076" max="3321" width="8.81640625" style="46"/>
    <col min="3322" max="3322" width="29.7265625" style="46" bestFit="1" customWidth="1"/>
    <col min="3323" max="3323" width="43.453125" style="46" bestFit="1" customWidth="1"/>
    <col min="3324" max="3324" width="11.26953125" style="46" customWidth="1"/>
    <col min="3325" max="3325" width="14.453125" style="46" customWidth="1"/>
    <col min="3326" max="3326" width="14.26953125" style="46" bestFit="1" customWidth="1"/>
    <col min="3327" max="3327" width="10" style="46" customWidth="1"/>
    <col min="3328" max="3328" width="8.81640625" style="46"/>
    <col min="3329" max="3329" width="12.81640625" style="46" customWidth="1"/>
    <col min="3330" max="3330" width="8.81640625" style="46"/>
    <col min="3331" max="3331" width="12.1796875" style="46" customWidth="1"/>
    <col min="3332" max="3577" width="8.81640625" style="46"/>
    <col min="3578" max="3578" width="29.7265625" style="46" bestFit="1" customWidth="1"/>
    <col min="3579" max="3579" width="43.453125" style="46" bestFit="1" customWidth="1"/>
    <col min="3580" max="3580" width="11.26953125" style="46" customWidth="1"/>
    <col min="3581" max="3581" width="14.453125" style="46" customWidth="1"/>
    <col min="3582" max="3582" width="14.26953125" style="46" bestFit="1" customWidth="1"/>
    <col min="3583" max="3583" width="10" style="46" customWidth="1"/>
    <col min="3584" max="3584" width="8.81640625" style="46"/>
    <col min="3585" max="3585" width="12.81640625" style="46" customWidth="1"/>
    <col min="3586" max="3586" width="8.81640625" style="46"/>
    <col min="3587" max="3587" width="12.1796875" style="46" customWidth="1"/>
    <col min="3588" max="3833" width="8.81640625" style="46"/>
    <col min="3834" max="3834" width="29.7265625" style="46" bestFit="1" customWidth="1"/>
    <col min="3835" max="3835" width="43.453125" style="46" bestFit="1" customWidth="1"/>
    <col min="3836" max="3836" width="11.26953125" style="46" customWidth="1"/>
    <col min="3837" max="3837" width="14.453125" style="46" customWidth="1"/>
    <col min="3838" max="3838" width="14.26953125" style="46" bestFit="1" customWidth="1"/>
    <col min="3839" max="3839" width="10" style="46" customWidth="1"/>
    <col min="3840" max="3840" width="8.81640625" style="46"/>
    <col min="3841" max="3841" width="12.81640625" style="46" customWidth="1"/>
    <col min="3842" max="3842" width="8.81640625" style="46"/>
    <col min="3843" max="3843" width="12.1796875" style="46" customWidth="1"/>
    <col min="3844" max="4089" width="8.81640625" style="46"/>
    <col min="4090" max="4090" width="29.7265625" style="46" bestFit="1" customWidth="1"/>
    <col min="4091" max="4091" width="43.453125" style="46" bestFit="1" customWidth="1"/>
    <col min="4092" max="4092" width="11.26953125" style="46" customWidth="1"/>
    <col min="4093" max="4093" width="14.453125" style="46" customWidth="1"/>
    <col min="4094" max="4094" width="14.26953125" style="46" bestFit="1" customWidth="1"/>
    <col min="4095" max="4095" width="10" style="46" customWidth="1"/>
    <col min="4096" max="4096" width="8.81640625" style="46"/>
    <col min="4097" max="4097" width="12.81640625" style="46" customWidth="1"/>
    <col min="4098" max="4098" width="8.81640625" style="46"/>
    <col min="4099" max="4099" width="12.1796875" style="46" customWidth="1"/>
    <col min="4100" max="4345" width="8.81640625" style="46"/>
    <col min="4346" max="4346" width="29.7265625" style="46" bestFit="1" customWidth="1"/>
    <col min="4347" max="4347" width="43.453125" style="46" bestFit="1" customWidth="1"/>
    <col min="4348" max="4348" width="11.26953125" style="46" customWidth="1"/>
    <col min="4349" max="4349" width="14.453125" style="46" customWidth="1"/>
    <col min="4350" max="4350" width="14.26953125" style="46" bestFit="1" customWidth="1"/>
    <col min="4351" max="4351" width="10" style="46" customWidth="1"/>
    <col min="4352" max="4352" width="8.81640625" style="46"/>
    <col min="4353" max="4353" width="12.81640625" style="46" customWidth="1"/>
    <col min="4354" max="4354" width="8.81640625" style="46"/>
    <col min="4355" max="4355" width="12.1796875" style="46" customWidth="1"/>
    <col min="4356" max="4601" width="8.81640625" style="46"/>
    <col min="4602" max="4602" width="29.7265625" style="46" bestFit="1" customWidth="1"/>
    <col min="4603" max="4603" width="43.453125" style="46" bestFit="1" customWidth="1"/>
    <col min="4604" max="4604" width="11.26953125" style="46" customWidth="1"/>
    <col min="4605" max="4605" width="14.453125" style="46" customWidth="1"/>
    <col min="4606" max="4606" width="14.26953125" style="46" bestFit="1" customWidth="1"/>
    <col min="4607" max="4607" width="10" style="46" customWidth="1"/>
    <col min="4608" max="4608" width="8.81640625" style="46"/>
    <col min="4609" max="4609" width="12.81640625" style="46" customWidth="1"/>
    <col min="4610" max="4610" width="8.81640625" style="46"/>
    <col min="4611" max="4611" width="12.1796875" style="46" customWidth="1"/>
    <col min="4612" max="4857" width="8.81640625" style="46"/>
    <col min="4858" max="4858" width="29.7265625" style="46" bestFit="1" customWidth="1"/>
    <col min="4859" max="4859" width="43.453125" style="46" bestFit="1" customWidth="1"/>
    <col min="4860" max="4860" width="11.26953125" style="46" customWidth="1"/>
    <col min="4861" max="4861" width="14.453125" style="46" customWidth="1"/>
    <col min="4862" max="4862" width="14.26953125" style="46" bestFit="1" customWidth="1"/>
    <col min="4863" max="4863" width="10" style="46" customWidth="1"/>
    <col min="4864" max="4864" width="8.81640625" style="46"/>
    <col min="4865" max="4865" width="12.81640625" style="46" customWidth="1"/>
    <col min="4866" max="4866" width="8.81640625" style="46"/>
    <col min="4867" max="4867" width="12.1796875" style="46" customWidth="1"/>
    <col min="4868" max="5113" width="8.81640625" style="46"/>
    <col min="5114" max="5114" width="29.7265625" style="46" bestFit="1" customWidth="1"/>
    <col min="5115" max="5115" width="43.453125" style="46" bestFit="1" customWidth="1"/>
    <col min="5116" max="5116" width="11.26953125" style="46" customWidth="1"/>
    <col min="5117" max="5117" width="14.453125" style="46" customWidth="1"/>
    <col min="5118" max="5118" width="14.26953125" style="46" bestFit="1" customWidth="1"/>
    <col min="5119" max="5119" width="10" style="46" customWidth="1"/>
    <col min="5120" max="5120" width="8.81640625" style="46"/>
    <col min="5121" max="5121" width="12.81640625" style="46" customWidth="1"/>
    <col min="5122" max="5122" width="8.81640625" style="46"/>
    <col min="5123" max="5123" width="12.1796875" style="46" customWidth="1"/>
    <col min="5124" max="5369" width="8.81640625" style="46"/>
    <col min="5370" max="5370" width="29.7265625" style="46" bestFit="1" customWidth="1"/>
    <col min="5371" max="5371" width="43.453125" style="46" bestFit="1" customWidth="1"/>
    <col min="5372" max="5372" width="11.26953125" style="46" customWidth="1"/>
    <col min="5373" max="5373" width="14.453125" style="46" customWidth="1"/>
    <col min="5374" max="5374" width="14.26953125" style="46" bestFit="1" customWidth="1"/>
    <col min="5375" max="5375" width="10" style="46" customWidth="1"/>
    <col min="5376" max="5376" width="8.81640625" style="46"/>
    <col min="5377" max="5377" width="12.81640625" style="46" customWidth="1"/>
    <col min="5378" max="5378" width="8.81640625" style="46"/>
    <col min="5379" max="5379" width="12.1796875" style="46" customWidth="1"/>
    <col min="5380" max="5625" width="8.81640625" style="46"/>
    <col min="5626" max="5626" width="29.7265625" style="46" bestFit="1" customWidth="1"/>
    <col min="5627" max="5627" width="43.453125" style="46" bestFit="1" customWidth="1"/>
    <col min="5628" max="5628" width="11.26953125" style="46" customWidth="1"/>
    <col min="5629" max="5629" width="14.453125" style="46" customWidth="1"/>
    <col min="5630" max="5630" width="14.26953125" style="46" bestFit="1" customWidth="1"/>
    <col min="5631" max="5631" width="10" style="46" customWidth="1"/>
    <col min="5632" max="5632" width="8.81640625" style="46"/>
    <col min="5633" max="5633" width="12.81640625" style="46" customWidth="1"/>
    <col min="5634" max="5634" width="8.81640625" style="46"/>
    <col min="5635" max="5635" width="12.1796875" style="46" customWidth="1"/>
    <col min="5636" max="5881" width="8.81640625" style="46"/>
    <col min="5882" max="5882" width="29.7265625" style="46" bestFit="1" customWidth="1"/>
    <col min="5883" max="5883" width="43.453125" style="46" bestFit="1" customWidth="1"/>
    <col min="5884" max="5884" width="11.26953125" style="46" customWidth="1"/>
    <col min="5885" max="5885" width="14.453125" style="46" customWidth="1"/>
    <col min="5886" max="5886" width="14.26953125" style="46" bestFit="1" customWidth="1"/>
    <col min="5887" max="5887" width="10" style="46" customWidth="1"/>
    <col min="5888" max="5888" width="8.81640625" style="46"/>
    <col min="5889" max="5889" width="12.81640625" style="46" customWidth="1"/>
    <col min="5890" max="5890" width="8.81640625" style="46"/>
    <col min="5891" max="5891" width="12.1796875" style="46" customWidth="1"/>
    <col min="5892" max="6137" width="8.81640625" style="46"/>
    <col min="6138" max="6138" width="29.7265625" style="46" bestFit="1" customWidth="1"/>
    <col min="6139" max="6139" width="43.453125" style="46" bestFit="1" customWidth="1"/>
    <col min="6140" max="6140" width="11.26953125" style="46" customWidth="1"/>
    <col min="6141" max="6141" width="14.453125" style="46" customWidth="1"/>
    <col min="6142" max="6142" width="14.26953125" style="46" bestFit="1" customWidth="1"/>
    <col min="6143" max="6143" width="10" style="46" customWidth="1"/>
    <col min="6144" max="6144" width="8.81640625" style="46"/>
    <col min="6145" max="6145" width="12.81640625" style="46" customWidth="1"/>
    <col min="6146" max="6146" width="8.81640625" style="46"/>
    <col min="6147" max="6147" width="12.1796875" style="46" customWidth="1"/>
    <col min="6148" max="6393" width="8.81640625" style="46"/>
    <col min="6394" max="6394" width="29.7265625" style="46" bestFit="1" customWidth="1"/>
    <col min="6395" max="6395" width="43.453125" style="46" bestFit="1" customWidth="1"/>
    <col min="6396" max="6396" width="11.26953125" style="46" customWidth="1"/>
    <col min="6397" max="6397" width="14.453125" style="46" customWidth="1"/>
    <col min="6398" max="6398" width="14.26953125" style="46" bestFit="1" customWidth="1"/>
    <col min="6399" max="6399" width="10" style="46" customWidth="1"/>
    <col min="6400" max="6400" width="8.81640625" style="46"/>
    <col min="6401" max="6401" width="12.81640625" style="46" customWidth="1"/>
    <col min="6402" max="6402" width="8.81640625" style="46"/>
    <col min="6403" max="6403" width="12.1796875" style="46" customWidth="1"/>
    <col min="6404" max="6649" width="8.81640625" style="46"/>
    <col min="6650" max="6650" width="29.7265625" style="46" bestFit="1" customWidth="1"/>
    <col min="6651" max="6651" width="43.453125" style="46" bestFit="1" customWidth="1"/>
    <col min="6652" max="6652" width="11.26953125" style="46" customWidth="1"/>
    <col min="6653" max="6653" width="14.453125" style="46" customWidth="1"/>
    <col min="6654" max="6654" width="14.26953125" style="46" bestFit="1" customWidth="1"/>
    <col min="6655" max="6655" width="10" style="46" customWidth="1"/>
    <col min="6656" max="6656" width="8.81640625" style="46"/>
    <col min="6657" max="6657" width="12.81640625" style="46" customWidth="1"/>
    <col min="6658" max="6658" width="8.81640625" style="46"/>
    <col min="6659" max="6659" width="12.1796875" style="46" customWidth="1"/>
    <col min="6660" max="6905" width="8.81640625" style="46"/>
    <col min="6906" max="6906" width="29.7265625" style="46" bestFit="1" customWidth="1"/>
    <col min="6907" max="6907" width="43.453125" style="46" bestFit="1" customWidth="1"/>
    <col min="6908" max="6908" width="11.26953125" style="46" customWidth="1"/>
    <col min="6909" max="6909" width="14.453125" style="46" customWidth="1"/>
    <col min="6910" max="6910" width="14.26953125" style="46" bestFit="1" customWidth="1"/>
    <col min="6911" max="6911" width="10" style="46" customWidth="1"/>
    <col min="6912" max="6912" width="8.81640625" style="46"/>
    <col min="6913" max="6913" width="12.81640625" style="46" customWidth="1"/>
    <col min="6914" max="6914" width="8.81640625" style="46"/>
    <col min="6915" max="6915" width="12.1796875" style="46" customWidth="1"/>
    <col min="6916" max="7161" width="8.81640625" style="46"/>
    <col min="7162" max="7162" width="29.7265625" style="46" bestFit="1" customWidth="1"/>
    <col min="7163" max="7163" width="43.453125" style="46" bestFit="1" customWidth="1"/>
    <col min="7164" max="7164" width="11.26953125" style="46" customWidth="1"/>
    <col min="7165" max="7165" width="14.453125" style="46" customWidth="1"/>
    <col min="7166" max="7166" width="14.26953125" style="46" bestFit="1" customWidth="1"/>
    <col min="7167" max="7167" width="10" style="46" customWidth="1"/>
    <col min="7168" max="7168" width="8.81640625" style="46"/>
    <col min="7169" max="7169" width="12.81640625" style="46" customWidth="1"/>
    <col min="7170" max="7170" width="8.81640625" style="46"/>
    <col min="7171" max="7171" width="12.1796875" style="46" customWidth="1"/>
    <col min="7172" max="7417" width="8.81640625" style="46"/>
    <col min="7418" max="7418" width="29.7265625" style="46" bestFit="1" customWidth="1"/>
    <col min="7419" max="7419" width="43.453125" style="46" bestFit="1" customWidth="1"/>
    <col min="7420" max="7420" width="11.26953125" style="46" customWidth="1"/>
    <col min="7421" max="7421" width="14.453125" style="46" customWidth="1"/>
    <col min="7422" max="7422" width="14.26953125" style="46" bestFit="1" customWidth="1"/>
    <col min="7423" max="7423" width="10" style="46" customWidth="1"/>
    <col min="7424" max="7424" width="8.81640625" style="46"/>
    <col min="7425" max="7425" width="12.81640625" style="46" customWidth="1"/>
    <col min="7426" max="7426" width="8.81640625" style="46"/>
    <col min="7427" max="7427" width="12.1796875" style="46" customWidth="1"/>
    <col min="7428" max="7673" width="8.81640625" style="46"/>
    <col min="7674" max="7674" width="29.7265625" style="46" bestFit="1" customWidth="1"/>
    <col min="7675" max="7675" width="43.453125" style="46" bestFit="1" customWidth="1"/>
    <col min="7676" max="7676" width="11.26953125" style="46" customWidth="1"/>
    <col min="7677" max="7677" width="14.453125" style="46" customWidth="1"/>
    <col min="7678" max="7678" width="14.26953125" style="46" bestFit="1" customWidth="1"/>
    <col min="7679" max="7679" width="10" style="46" customWidth="1"/>
    <col min="7680" max="7680" width="8.81640625" style="46"/>
    <col min="7681" max="7681" width="12.81640625" style="46" customWidth="1"/>
    <col min="7682" max="7682" width="8.81640625" style="46"/>
    <col min="7683" max="7683" width="12.1796875" style="46" customWidth="1"/>
    <col min="7684" max="7929" width="8.81640625" style="46"/>
    <col min="7930" max="7930" width="29.7265625" style="46" bestFit="1" customWidth="1"/>
    <col min="7931" max="7931" width="43.453125" style="46" bestFit="1" customWidth="1"/>
    <col min="7932" max="7932" width="11.26953125" style="46" customWidth="1"/>
    <col min="7933" max="7933" width="14.453125" style="46" customWidth="1"/>
    <col min="7934" max="7934" width="14.26953125" style="46" bestFit="1" customWidth="1"/>
    <col min="7935" max="7935" width="10" style="46" customWidth="1"/>
    <col min="7936" max="7936" width="8.81640625" style="46"/>
    <col min="7937" max="7937" width="12.81640625" style="46" customWidth="1"/>
    <col min="7938" max="7938" width="8.81640625" style="46"/>
    <col min="7939" max="7939" width="12.1796875" style="46" customWidth="1"/>
    <col min="7940" max="8185" width="8.81640625" style="46"/>
    <col min="8186" max="8186" width="29.7265625" style="46" bestFit="1" customWidth="1"/>
    <col min="8187" max="8187" width="43.453125" style="46" bestFit="1" customWidth="1"/>
    <col min="8188" max="8188" width="11.26953125" style="46" customWidth="1"/>
    <col min="8189" max="8189" width="14.453125" style="46" customWidth="1"/>
    <col min="8190" max="8190" width="14.26953125" style="46" bestFit="1" customWidth="1"/>
    <col min="8191" max="8191" width="10" style="46" customWidth="1"/>
    <col min="8192" max="8192" width="8.81640625" style="46"/>
    <col min="8193" max="8193" width="12.81640625" style="46" customWidth="1"/>
    <col min="8194" max="8194" width="8.81640625" style="46"/>
    <col min="8195" max="8195" width="12.1796875" style="46" customWidth="1"/>
    <col min="8196" max="8441" width="8.81640625" style="46"/>
    <col min="8442" max="8442" width="29.7265625" style="46" bestFit="1" customWidth="1"/>
    <col min="8443" max="8443" width="43.453125" style="46" bestFit="1" customWidth="1"/>
    <col min="8444" max="8444" width="11.26953125" style="46" customWidth="1"/>
    <col min="8445" max="8445" width="14.453125" style="46" customWidth="1"/>
    <col min="8446" max="8446" width="14.26953125" style="46" bestFit="1" customWidth="1"/>
    <col min="8447" max="8447" width="10" style="46" customWidth="1"/>
    <col min="8448" max="8448" width="8.81640625" style="46"/>
    <col min="8449" max="8449" width="12.81640625" style="46" customWidth="1"/>
    <col min="8450" max="8450" width="8.81640625" style="46"/>
    <col min="8451" max="8451" width="12.1796875" style="46" customWidth="1"/>
    <col min="8452" max="8697" width="8.81640625" style="46"/>
    <col min="8698" max="8698" width="29.7265625" style="46" bestFit="1" customWidth="1"/>
    <col min="8699" max="8699" width="43.453125" style="46" bestFit="1" customWidth="1"/>
    <col min="8700" max="8700" width="11.26953125" style="46" customWidth="1"/>
    <col min="8701" max="8701" width="14.453125" style="46" customWidth="1"/>
    <col min="8702" max="8702" width="14.26953125" style="46" bestFit="1" customWidth="1"/>
    <col min="8703" max="8703" width="10" style="46" customWidth="1"/>
    <col min="8704" max="8704" width="8.81640625" style="46"/>
    <col min="8705" max="8705" width="12.81640625" style="46" customWidth="1"/>
    <col min="8706" max="8706" width="8.81640625" style="46"/>
    <col min="8707" max="8707" width="12.1796875" style="46" customWidth="1"/>
    <col min="8708" max="8953" width="8.81640625" style="46"/>
    <col min="8954" max="8954" width="29.7265625" style="46" bestFit="1" customWidth="1"/>
    <col min="8955" max="8955" width="43.453125" style="46" bestFit="1" customWidth="1"/>
    <col min="8956" max="8956" width="11.26953125" style="46" customWidth="1"/>
    <col min="8957" max="8957" width="14.453125" style="46" customWidth="1"/>
    <col min="8958" max="8958" width="14.26953125" style="46" bestFit="1" customWidth="1"/>
    <col min="8959" max="8959" width="10" style="46" customWidth="1"/>
    <col min="8960" max="8960" width="8.81640625" style="46"/>
    <col min="8961" max="8961" width="12.81640625" style="46" customWidth="1"/>
    <col min="8962" max="8962" width="8.81640625" style="46"/>
    <col min="8963" max="8963" width="12.1796875" style="46" customWidth="1"/>
    <col min="8964" max="9209" width="8.81640625" style="46"/>
    <col min="9210" max="9210" width="29.7265625" style="46" bestFit="1" customWidth="1"/>
    <col min="9211" max="9211" width="43.453125" style="46" bestFit="1" customWidth="1"/>
    <col min="9212" max="9212" width="11.26953125" style="46" customWidth="1"/>
    <col min="9213" max="9213" width="14.453125" style="46" customWidth="1"/>
    <col min="9214" max="9214" width="14.26953125" style="46" bestFit="1" customWidth="1"/>
    <col min="9215" max="9215" width="10" style="46" customWidth="1"/>
    <col min="9216" max="9216" width="8.81640625" style="46"/>
    <col min="9217" max="9217" width="12.81640625" style="46" customWidth="1"/>
    <col min="9218" max="9218" width="8.81640625" style="46"/>
    <col min="9219" max="9219" width="12.1796875" style="46" customWidth="1"/>
    <col min="9220" max="9465" width="8.81640625" style="46"/>
    <col min="9466" max="9466" width="29.7265625" style="46" bestFit="1" customWidth="1"/>
    <col min="9467" max="9467" width="43.453125" style="46" bestFit="1" customWidth="1"/>
    <col min="9468" max="9468" width="11.26953125" style="46" customWidth="1"/>
    <col min="9469" max="9469" width="14.453125" style="46" customWidth="1"/>
    <col min="9470" max="9470" width="14.26953125" style="46" bestFit="1" customWidth="1"/>
    <col min="9471" max="9471" width="10" style="46" customWidth="1"/>
    <col min="9472" max="9472" width="8.81640625" style="46"/>
    <col min="9473" max="9473" width="12.81640625" style="46" customWidth="1"/>
    <col min="9474" max="9474" width="8.81640625" style="46"/>
    <col min="9475" max="9475" width="12.1796875" style="46" customWidth="1"/>
    <col min="9476" max="9721" width="8.81640625" style="46"/>
    <col min="9722" max="9722" width="29.7265625" style="46" bestFit="1" customWidth="1"/>
    <col min="9723" max="9723" width="43.453125" style="46" bestFit="1" customWidth="1"/>
    <col min="9724" max="9724" width="11.26953125" style="46" customWidth="1"/>
    <col min="9725" max="9725" width="14.453125" style="46" customWidth="1"/>
    <col min="9726" max="9726" width="14.26953125" style="46" bestFit="1" customWidth="1"/>
    <col min="9727" max="9727" width="10" style="46" customWidth="1"/>
    <col min="9728" max="9728" width="8.81640625" style="46"/>
    <col min="9729" max="9729" width="12.81640625" style="46" customWidth="1"/>
    <col min="9730" max="9730" width="8.81640625" style="46"/>
    <col min="9731" max="9731" width="12.1796875" style="46" customWidth="1"/>
    <col min="9732" max="9977" width="8.81640625" style="46"/>
    <col min="9978" max="9978" width="29.7265625" style="46" bestFit="1" customWidth="1"/>
    <col min="9979" max="9979" width="43.453125" style="46" bestFit="1" customWidth="1"/>
    <col min="9980" max="9980" width="11.26953125" style="46" customWidth="1"/>
    <col min="9981" max="9981" width="14.453125" style="46" customWidth="1"/>
    <col min="9982" max="9982" width="14.26953125" style="46" bestFit="1" customWidth="1"/>
    <col min="9983" max="9983" width="10" style="46" customWidth="1"/>
    <col min="9984" max="9984" width="8.81640625" style="46"/>
    <col min="9985" max="9985" width="12.81640625" style="46" customWidth="1"/>
    <col min="9986" max="9986" width="8.81640625" style="46"/>
    <col min="9987" max="9987" width="12.1796875" style="46" customWidth="1"/>
    <col min="9988" max="10233" width="8.81640625" style="46"/>
    <col min="10234" max="10234" width="29.7265625" style="46" bestFit="1" customWidth="1"/>
    <col min="10235" max="10235" width="43.453125" style="46" bestFit="1" customWidth="1"/>
    <col min="10236" max="10236" width="11.26953125" style="46" customWidth="1"/>
    <col min="10237" max="10237" width="14.453125" style="46" customWidth="1"/>
    <col min="10238" max="10238" width="14.26953125" style="46" bestFit="1" customWidth="1"/>
    <col min="10239" max="10239" width="10" style="46" customWidth="1"/>
    <col min="10240" max="10240" width="8.81640625" style="46"/>
    <col min="10241" max="10241" width="12.81640625" style="46" customWidth="1"/>
    <col min="10242" max="10242" width="8.81640625" style="46"/>
    <col min="10243" max="10243" width="12.1796875" style="46" customWidth="1"/>
    <col min="10244" max="10489" width="8.81640625" style="46"/>
    <col min="10490" max="10490" width="29.7265625" style="46" bestFit="1" customWidth="1"/>
    <col min="10491" max="10491" width="43.453125" style="46" bestFit="1" customWidth="1"/>
    <col min="10492" max="10492" width="11.26953125" style="46" customWidth="1"/>
    <col min="10493" max="10493" width="14.453125" style="46" customWidth="1"/>
    <col min="10494" max="10494" width="14.26953125" style="46" bestFit="1" customWidth="1"/>
    <col min="10495" max="10495" width="10" style="46" customWidth="1"/>
    <col min="10496" max="10496" width="8.81640625" style="46"/>
    <col min="10497" max="10497" width="12.81640625" style="46" customWidth="1"/>
    <col min="10498" max="10498" width="8.81640625" style="46"/>
    <col min="10499" max="10499" width="12.1796875" style="46" customWidth="1"/>
    <col min="10500" max="10745" width="8.81640625" style="46"/>
    <col min="10746" max="10746" width="29.7265625" style="46" bestFit="1" customWidth="1"/>
    <col min="10747" max="10747" width="43.453125" style="46" bestFit="1" customWidth="1"/>
    <col min="10748" max="10748" width="11.26953125" style="46" customWidth="1"/>
    <col min="10749" max="10749" width="14.453125" style="46" customWidth="1"/>
    <col min="10750" max="10750" width="14.26953125" style="46" bestFit="1" customWidth="1"/>
    <col min="10751" max="10751" width="10" style="46" customWidth="1"/>
    <col min="10752" max="10752" width="8.81640625" style="46"/>
    <col min="10753" max="10753" width="12.81640625" style="46" customWidth="1"/>
    <col min="10754" max="10754" width="8.81640625" style="46"/>
    <col min="10755" max="10755" width="12.1796875" style="46" customWidth="1"/>
    <col min="10756" max="11001" width="8.81640625" style="46"/>
    <col min="11002" max="11002" width="29.7265625" style="46" bestFit="1" customWidth="1"/>
    <col min="11003" max="11003" width="43.453125" style="46" bestFit="1" customWidth="1"/>
    <col min="11004" max="11004" width="11.26953125" style="46" customWidth="1"/>
    <col min="11005" max="11005" width="14.453125" style="46" customWidth="1"/>
    <col min="11006" max="11006" width="14.26953125" style="46" bestFit="1" customWidth="1"/>
    <col min="11007" max="11007" width="10" style="46" customWidth="1"/>
    <col min="11008" max="11008" width="8.81640625" style="46"/>
    <col min="11009" max="11009" width="12.81640625" style="46" customWidth="1"/>
    <col min="11010" max="11010" width="8.81640625" style="46"/>
    <col min="11011" max="11011" width="12.1796875" style="46" customWidth="1"/>
    <col min="11012" max="11257" width="8.81640625" style="46"/>
    <col min="11258" max="11258" width="29.7265625" style="46" bestFit="1" customWidth="1"/>
    <col min="11259" max="11259" width="43.453125" style="46" bestFit="1" customWidth="1"/>
    <col min="11260" max="11260" width="11.26953125" style="46" customWidth="1"/>
    <col min="11261" max="11261" width="14.453125" style="46" customWidth="1"/>
    <col min="11262" max="11262" width="14.26953125" style="46" bestFit="1" customWidth="1"/>
    <col min="11263" max="11263" width="10" style="46" customWidth="1"/>
    <col min="11264" max="11264" width="8.81640625" style="46"/>
    <col min="11265" max="11265" width="12.81640625" style="46" customWidth="1"/>
    <col min="11266" max="11266" width="8.81640625" style="46"/>
    <col min="11267" max="11267" width="12.1796875" style="46" customWidth="1"/>
    <col min="11268" max="11513" width="8.81640625" style="46"/>
    <col min="11514" max="11514" width="29.7265625" style="46" bestFit="1" customWidth="1"/>
    <col min="11515" max="11515" width="43.453125" style="46" bestFit="1" customWidth="1"/>
    <col min="11516" max="11516" width="11.26953125" style="46" customWidth="1"/>
    <col min="11517" max="11517" width="14.453125" style="46" customWidth="1"/>
    <col min="11518" max="11518" width="14.26953125" style="46" bestFit="1" customWidth="1"/>
    <col min="11519" max="11519" width="10" style="46" customWidth="1"/>
    <col min="11520" max="11520" width="8.81640625" style="46"/>
    <col min="11521" max="11521" width="12.81640625" style="46" customWidth="1"/>
    <col min="11522" max="11522" width="8.81640625" style="46"/>
    <col min="11523" max="11523" width="12.1796875" style="46" customWidth="1"/>
    <col min="11524" max="11769" width="8.81640625" style="46"/>
    <col min="11770" max="11770" width="29.7265625" style="46" bestFit="1" customWidth="1"/>
    <col min="11771" max="11771" width="43.453125" style="46" bestFit="1" customWidth="1"/>
    <col min="11772" max="11772" width="11.26953125" style="46" customWidth="1"/>
    <col min="11773" max="11773" width="14.453125" style="46" customWidth="1"/>
    <col min="11774" max="11774" width="14.26953125" style="46" bestFit="1" customWidth="1"/>
    <col min="11775" max="11775" width="10" style="46" customWidth="1"/>
    <col min="11776" max="11776" width="8.81640625" style="46"/>
    <col min="11777" max="11777" width="12.81640625" style="46" customWidth="1"/>
    <col min="11778" max="11778" width="8.81640625" style="46"/>
    <col min="11779" max="11779" width="12.1796875" style="46" customWidth="1"/>
    <col min="11780" max="12025" width="8.81640625" style="46"/>
    <col min="12026" max="12026" width="29.7265625" style="46" bestFit="1" customWidth="1"/>
    <col min="12027" max="12027" width="43.453125" style="46" bestFit="1" customWidth="1"/>
    <col min="12028" max="12028" width="11.26953125" style="46" customWidth="1"/>
    <col min="12029" max="12029" width="14.453125" style="46" customWidth="1"/>
    <col min="12030" max="12030" width="14.26953125" style="46" bestFit="1" customWidth="1"/>
    <col min="12031" max="12031" width="10" style="46" customWidth="1"/>
    <col min="12032" max="12032" width="8.81640625" style="46"/>
    <col min="12033" max="12033" width="12.81640625" style="46" customWidth="1"/>
    <col min="12034" max="12034" width="8.81640625" style="46"/>
    <col min="12035" max="12035" width="12.1796875" style="46" customWidth="1"/>
    <col min="12036" max="12281" width="8.81640625" style="46"/>
    <col min="12282" max="12282" width="29.7265625" style="46" bestFit="1" customWidth="1"/>
    <col min="12283" max="12283" width="43.453125" style="46" bestFit="1" customWidth="1"/>
    <col min="12284" max="12284" width="11.26953125" style="46" customWidth="1"/>
    <col min="12285" max="12285" width="14.453125" style="46" customWidth="1"/>
    <col min="12286" max="12286" width="14.26953125" style="46" bestFit="1" customWidth="1"/>
    <col min="12287" max="12287" width="10" style="46" customWidth="1"/>
    <col min="12288" max="12288" width="8.81640625" style="46"/>
    <col min="12289" max="12289" width="12.81640625" style="46" customWidth="1"/>
    <col min="12290" max="12290" width="8.81640625" style="46"/>
    <col min="12291" max="12291" width="12.1796875" style="46" customWidth="1"/>
    <col min="12292" max="12537" width="8.81640625" style="46"/>
    <col min="12538" max="12538" width="29.7265625" style="46" bestFit="1" customWidth="1"/>
    <col min="12539" max="12539" width="43.453125" style="46" bestFit="1" customWidth="1"/>
    <col min="12540" max="12540" width="11.26953125" style="46" customWidth="1"/>
    <col min="12541" max="12541" width="14.453125" style="46" customWidth="1"/>
    <col min="12542" max="12542" width="14.26953125" style="46" bestFit="1" customWidth="1"/>
    <col min="12543" max="12543" width="10" style="46" customWidth="1"/>
    <col min="12544" max="12544" width="8.81640625" style="46"/>
    <col min="12545" max="12545" width="12.81640625" style="46" customWidth="1"/>
    <col min="12546" max="12546" width="8.81640625" style="46"/>
    <col min="12547" max="12547" width="12.1796875" style="46" customWidth="1"/>
    <col min="12548" max="12793" width="8.81640625" style="46"/>
    <col min="12794" max="12794" width="29.7265625" style="46" bestFit="1" customWidth="1"/>
    <col min="12795" max="12795" width="43.453125" style="46" bestFit="1" customWidth="1"/>
    <col min="12796" max="12796" width="11.26953125" style="46" customWidth="1"/>
    <col min="12797" max="12797" width="14.453125" style="46" customWidth="1"/>
    <col min="12798" max="12798" width="14.26953125" style="46" bestFit="1" customWidth="1"/>
    <col min="12799" max="12799" width="10" style="46" customWidth="1"/>
    <col min="12800" max="12800" width="8.81640625" style="46"/>
    <col min="12801" max="12801" width="12.81640625" style="46" customWidth="1"/>
    <col min="12802" max="12802" width="8.81640625" style="46"/>
    <col min="12803" max="12803" width="12.1796875" style="46" customWidth="1"/>
    <col min="12804" max="13049" width="8.81640625" style="46"/>
    <col min="13050" max="13050" width="29.7265625" style="46" bestFit="1" customWidth="1"/>
    <col min="13051" max="13051" width="43.453125" style="46" bestFit="1" customWidth="1"/>
    <col min="13052" max="13052" width="11.26953125" style="46" customWidth="1"/>
    <col min="13053" max="13053" width="14.453125" style="46" customWidth="1"/>
    <col min="13054" max="13054" width="14.26953125" style="46" bestFit="1" customWidth="1"/>
    <col min="13055" max="13055" width="10" style="46" customWidth="1"/>
    <col min="13056" max="13056" width="8.81640625" style="46"/>
    <col min="13057" max="13057" width="12.81640625" style="46" customWidth="1"/>
    <col min="13058" max="13058" width="8.81640625" style="46"/>
    <col min="13059" max="13059" width="12.1796875" style="46" customWidth="1"/>
    <col min="13060" max="13305" width="8.81640625" style="46"/>
    <col min="13306" max="13306" width="29.7265625" style="46" bestFit="1" customWidth="1"/>
    <col min="13307" max="13307" width="43.453125" style="46" bestFit="1" customWidth="1"/>
    <col min="13308" max="13308" width="11.26953125" style="46" customWidth="1"/>
    <col min="13309" max="13309" width="14.453125" style="46" customWidth="1"/>
    <col min="13310" max="13310" width="14.26953125" style="46" bestFit="1" customWidth="1"/>
    <col min="13311" max="13311" width="10" style="46" customWidth="1"/>
    <col min="13312" max="13312" width="8.81640625" style="46"/>
    <col min="13313" max="13313" width="12.81640625" style="46" customWidth="1"/>
    <col min="13314" max="13314" width="8.81640625" style="46"/>
    <col min="13315" max="13315" width="12.1796875" style="46" customWidth="1"/>
    <col min="13316" max="13561" width="8.81640625" style="46"/>
    <col min="13562" max="13562" width="29.7265625" style="46" bestFit="1" customWidth="1"/>
    <col min="13563" max="13563" width="43.453125" style="46" bestFit="1" customWidth="1"/>
    <col min="13564" max="13564" width="11.26953125" style="46" customWidth="1"/>
    <col min="13565" max="13565" width="14.453125" style="46" customWidth="1"/>
    <col min="13566" max="13566" width="14.26953125" style="46" bestFit="1" customWidth="1"/>
    <col min="13567" max="13567" width="10" style="46" customWidth="1"/>
    <col min="13568" max="13568" width="8.81640625" style="46"/>
    <col min="13569" max="13569" width="12.81640625" style="46" customWidth="1"/>
    <col min="13570" max="13570" width="8.81640625" style="46"/>
    <col min="13571" max="13571" width="12.1796875" style="46" customWidth="1"/>
    <col min="13572" max="13817" width="8.81640625" style="46"/>
    <col min="13818" max="13818" width="29.7265625" style="46" bestFit="1" customWidth="1"/>
    <col min="13819" max="13819" width="43.453125" style="46" bestFit="1" customWidth="1"/>
    <col min="13820" max="13820" width="11.26953125" style="46" customWidth="1"/>
    <col min="13821" max="13821" width="14.453125" style="46" customWidth="1"/>
    <col min="13822" max="13822" width="14.26953125" style="46" bestFit="1" customWidth="1"/>
    <col min="13823" max="13823" width="10" style="46" customWidth="1"/>
    <col min="13824" max="13824" width="8.81640625" style="46"/>
    <col min="13825" max="13825" width="12.81640625" style="46" customWidth="1"/>
    <col min="13826" max="13826" width="8.81640625" style="46"/>
    <col min="13827" max="13827" width="12.1796875" style="46" customWidth="1"/>
    <col min="13828" max="14073" width="8.81640625" style="46"/>
    <col min="14074" max="14074" width="29.7265625" style="46" bestFit="1" customWidth="1"/>
    <col min="14075" max="14075" width="43.453125" style="46" bestFit="1" customWidth="1"/>
    <col min="14076" max="14076" width="11.26953125" style="46" customWidth="1"/>
    <col min="14077" max="14077" width="14.453125" style="46" customWidth="1"/>
    <col min="14078" max="14078" width="14.26953125" style="46" bestFit="1" customWidth="1"/>
    <col min="14079" max="14079" width="10" style="46" customWidth="1"/>
    <col min="14080" max="14080" width="8.81640625" style="46"/>
    <col min="14081" max="14081" width="12.81640625" style="46" customWidth="1"/>
    <col min="14082" max="14082" width="8.81640625" style="46"/>
    <col min="14083" max="14083" width="12.1796875" style="46" customWidth="1"/>
    <col min="14084" max="14329" width="8.81640625" style="46"/>
    <col min="14330" max="14330" width="29.7265625" style="46" bestFit="1" customWidth="1"/>
    <col min="14331" max="14331" width="43.453125" style="46" bestFit="1" customWidth="1"/>
    <col min="14332" max="14332" width="11.26953125" style="46" customWidth="1"/>
    <col min="14333" max="14333" width="14.453125" style="46" customWidth="1"/>
    <col min="14334" max="14334" width="14.26953125" style="46" bestFit="1" customWidth="1"/>
    <col min="14335" max="14335" width="10" style="46" customWidth="1"/>
    <col min="14336" max="14336" width="8.81640625" style="46"/>
    <col min="14337" max="14337" width="12.81640625" style="46" customWidth="1"/>
    <col min="14338" max="14338" width="8.81640625" style="46"/>
    <col min="14339" max="14339" width="12.1796875" style="46" customWidth="1"/>
    <col min="14340" max="14585" width="8.81640625" style="46"/>
    <col min="14586" max="14586" width="29.7265625" style="46" bestFit="1" customWidth="1"/>
    <col min="14587" max="14587" width="43.453125" style="46" bestFit="1" customWidth="1"/>
    <col min="14588" max="14588" width="11.26953125" style="46" customWidth="1"/>
    <col min="14589" max="14589" width="14.453125" style="46" customWidth="1"/>
    <col min="14590" max="14590" width="14.26953125" style="46" bestFit="1" customWidth="1"/>
    <col min="14591" max="14591" width="10" style="46" customWidth="1"/>
    <col min="14592" max="14592" width="8.81640625" style="46"/>
    <col min="14593" max="14593" width="12.81640625" style="46" customWidth="1"/>
    <col min="14594" max="14594" width="8.81640625" style="46"/>
    <col min="14595" max="14595" width="12.1796875" style="46" customWidth="1"/>
    <col min="14596" max="14841" width="8.81640625" style="46"/>
    <col min="14842" max="14842" width="29.7265625" style="46" bestFit="1" customWidth="1"/>
    <col min="14843" max="14843" width="43.453125" style="46" bestFit="1" customWidth="1"/>
    <col min="14844" max="14844" width="11.26953125" style="46" customWidth="1"/>
    <col min="14845" max="14845" width="14.453125" style="46" customWidth="1"/>
    <col min="14846" max="14846" width="14.26953125" style="46" bestFit="1" customWidth="1"/>
    <col min="14847" max="14847" width="10" style="46" customWidth="1"/>
    <col min="14848" max="14848" width="8.81640625" style="46"/>
    <col min="14849" max="14849" width="12.81640625" style="46" customWidth="1"/>
    <col min="14850" max="14850" width="8.81640625" style="46"/>
    <col min="14851" max="14851" width="12.1796875" style="46" customWidth="1"/>
    <col min="14852" max="15097" width="8.81640625" style="46"/>
    <col min="15098" max="15098" width="29.7265625" style="46" bestFit="1" customWidth="1"/>
    <col min="15099" max="15099" width="43.453125" style="46" bestFit="1" customWidth="1"/>
    <col min="15100" max="15100" width="11.26953125" style="46" customWidth="1"/>
    <col min="15101" max="15101" width="14.453125" style="46" customWidth="1"/>
    <col min="15102" max="15102" width="14.26953125" style="46" bestFit="1" customWidth="1"/>
    <col min="15103" max="15103" width="10" style="46" customWidth="1"/>
    <col min="15104" max="15104" width="8.81640625" style="46"/>
    <col min="15105" max="15105" width="12.81640625" style="46" customWidth="1"/>
    <col min="15106" max="15106" width="8.81640625" style="46"/>
    <col min="15107" max="15107" width="12.1796875" style="46" customWidth="1"/>
    <col min="15108" max="15353" width="8.81640625" style="46"/>
    <col min="15354" max="15354" width="29.7265625" style="46" bestFit="1" customWidth="1"/>
    <col min="15355" max="15355" width="43.453125" style="46" bestFit="1" customWidth="1"/>
    <col min="15356" max="15356" width="11.26953125" style="46" customWidth="1"/>
    <col min="15357" max="15357" width="14.453125" style="46" customWidth="1"/>
    <col min="15358" max="15358" width="14.26953125" style="46" bestFit="1" customWidth="1"/>
    <col min="15359" max="15359" width="10" style="46" customWidth="1"/>
    <col min="15360" max="15360" width="8.81640625" style="46"/>
    <col min="15361" max="15361" width="12.81640625" style="46" customWidth="1"/>
    <col min="15362" max="15362" width="8.81640625" style="46"/>
    <col min="15363" max="15363" width="12.1796875" style="46" customWidth="1"/>
    <col min="15364" max="15609" width="8.81640625" style="46"/>
    <col min="15610" max="15610" width="29.7265625" style="46" bestFit="1" customWidth="1"/>
    <col min="15611" max="15611" width="43.453125" style="46" bestFit="1" customWidth="1"/>
    <col min="15612" max="15612" width="11.26953125" style="46" customWidth="1"/>
    <col min="15613" max="15613" width="14.453125" style="46" customWidth="1"/>
    <col min="15614" max="15614" width="14.26953125" style="46" bestFit="1" customWidth="1"/>
    <col min="15615" max="15615" width="10" style="46" customWidth="1"/>
    <col min="15616" max="15616" width="8.81640625" style="46"/>
    <col min="15617" max="15617" width="12.81640625" style="46" customWidth="1"/>
    <col min="15618" max="15618" width="8.81640625" style="46"/>
    <col min="15619" max="15619" width="12.1796875" style="46" customWidth="1"/>
    <col min="15620" max="15865" width="8.81640625" style="46"/>
    <col min="15866" max="15866" width="29.7265625" style="46" bestFit="1" customWidth="1"/>
    <col min="15867" max="15867" width="43.453125" style="46" bestFit="1" customWidth="1"/>
    <col min="15868" max="15868" width="11.26953125" style="46" customWidth="1"/>
    <col min="15869" max="15869" width="14.453125" style="46" customWidth="1"/>
    <col min="15870" max="15870" width="14.26953125" style="46" bestFit="1" customWidth="1"/>
    <col min="15871" max="15871" width="10" style="46" customWidth="1"/>
    <col min="15872" max="15872" width="8.81640625" style="46"/>
    <col min="15873" max="15873" width="12.81640625" style="46" customWidth="1"/>
    <col min="15874" max="15874" width="8.81640625" style="46"/>
    <col min="15875" max="15875" width="12.1796875" style="46" customWidth="1"/>
    <col min="15876" max="16121" width="8.81640625" style="46"/>
    <col min="16122" max="16122" width="29.7265625" style="46" bestFit="1" customWidth="1"/>
    <col min="16123" max="16123" width="43.453125" style="46" bestFit="1" customWidth="1"/>
    <col min="16124" max="16124" width="11.26953125" style="46" customWidth="1"/>
    <col min="16125" max="16125" width="14.453125" style="46" customWidth="1"/>
    <col min="16126" max="16126" width="14.26953125" style="46" bestFit="1" customWidth="1"/>
    <col min="16127" max="16127" width="10" style="46" customWidth="1"/>
    <col min="16128" max="16128" width="8.81640625" style="46"/>
    <col min="16129" max="16129" width="12.81640625" style="46" customWidth="1"/>
    <col min="16130" max="16130" width="8.81640625" style="46"/>
    <col min="16131" max="16131" width="12.1796875" style="46" customWidth="1"/>
    <col min="16132" max="16384" width="8.81640625" style="46"/>
  </cols>
  <sheetData>
    <row r="1" spans="1:10" ht="18" x14ac:dyDescent="0.25">
      <c r="A1" s="337" t="s">
        <v>125</v>
      </c>
      <c r="B1" s="338"/>
      <c r="C1" s="338"/>
      <c r="D1" s="338"/>
      <c r="E1" s="338"/>
      <c r="F1" s="338"/>
      <c r="G1" s="338"/>
      <c r="H1" s="338"/>
    </row>
    <row r="2" spans="1:10" ht="18" customHeight="1" x14ac:dyDescent="0.35">
      <c r="A2" s="339" t="s">
        <v>96</v>
      </c>
      <c r="B2" s="339"/>
      <c r="C2" s="339"/>
      <c r="D2" s="339"/>
      <c r="E2" s="339"/>
      <c r="F2" s="339"/>
      <c r="G2" s="339"/>
      <c r="H2" s="339"/>
    </row>
    <row r="3" spans="1:10" ht="17.5" x14ac:dyDescent="0.35">
      <c r="A3" s="339" t="s">
        <v>144</v>
      </c>
      <c r="B3" s="339"/>
      <c r="C3" s="339"/>
      <c r="D3" s="339"/>
      <c r="E3" s="339"/>
      <c r="F3" s="339"/>
      <c r="G3" s="339"/>
      <c r="H3" s="339"/>
    </row>
    <row r="4" spans="1:10" ht="17.5" x14ac:dyDescent="0.35">
      <c r="A4" s="343" t="s">
        <v>150</v>
      </c>
      <c r="B4" s="343"/>
      <c r="C4" s="343"/>
      <c r="D4" s="343"/>
      <c r="E4" s="343"/>
      <c r="F4" s="343"/>
      <c r="G4" s="343"/>
      <c r="H4" s="343"/>
    </row>
    <row r="5" spans="1:10" ht="17.5" x14ac:dyDescent="0.35">
      <c r="A5" s="344" t="s">
        <v>128</v>
      </c>
      <c r="B5" s="344"/>
      <c r="C5" s="344"/>
      <c r="D5" s="344"/>
      <c r="E5" s="344"/>
      <c r="F5" s="344"/>
      <c r="G5" s="344"/>
      <c r="H5" s="344"/>
    </row>
    <row r="6" spans="1:10" ht="15.5" x14ac:dyDescent="0.35">
      <c r="A6" s="47" t="s">
        <v>114</v>
      </c>
      <c r="C6" s="74"/>
      <c r="D6" s="74"/>
      <c r="E6" s="74"/>
      <c r="F6" s="74"/>
      <c r="G6" s="74"/>
      <c r="H6" s="74"/>
    </row>
    <row r="7" spans="1:10" s="61" customFormat="1" ht="26" x14ac:dyDescent="0.3">
      <c r="A7" s="70"/>
      <c r="B7" s="71" t="s">
        <v>137</v>
      </c>
      <c r="C7" s="72" t="s">
        <v>1</v>
      </c>
      <c r="D7" s="71" t="s">
        <v>120</v>
      </c>
      <c r="E7" s="71" t="s">
        <v>121</v>
      </c>
      <c r="F7" s="71" t="s">
        <v>124</v>
      </c>
      <c r="G7" s="71" t="s">
        <v>122</v>
      </c>
      <c r="H7" s="71" t="s">
        <v>123</v>
      </c>
      <c r="I7" s="73" t="s">
        <v>0</v>
      </c>
      <c r="J7" s="73" t="s">
        <v>99</v>
      </c>
    </row>
    <row r="8" spans="1:10" x14ac:dyDescent="0.25">
      <c r="A8" s="69">
        <v>1</v>
      </c>
      <c r="B8" s="54"/>
      <c r="C8" s="75"/>
      <c r="D8" s="76"/>
      <c r="E8" s="57"/>
      <c r="F8" s="1">
        <f>D8*E8</f>
        <v>0</v>
      </c>
      <c r="G8" s="60"/>
      <c r="H8" s="45">
        <f>F8*G8</f>
        <v>0</v>
      </c>
      <c r="I8" s="77">
        <v>106282.86</v>
      </c>
      <c r="J8" s="77">
        <v>143211.07</v>
      </c>
    </row>
    <row r="9" spans="1:10" x14ac:dyDescent="0.25">
      <c r="A9" s="69">
        <v>2</v>
      </c>
      <c r="B9" s="56"/>
      <c r="C9" s="75"/>
      <c r="D9" s="76"/>
      <c r="E9" s="57"/>
      <c r="F9" s="1">
        <f>D9*E9</f>
        <v>0</v>
      </c>
      <c r="G9" s="60"/>
      <c r="H9" s="45">
        <f>F9*G9</f>
        <v>0</v>
      </c>
      <c r="I9" s="77">
        <v>83535.86</v>
      </c>
      <c r="J9" s="77">
        <v>110943.31</v>
      </c>
    </row>
    <row r="10" spans="1:10" x14ac:dyDescent="0.25">
      <c r="A10" s="69">
        <v>3</v>
      </c>
      <c r="B10" s="54"/>
      <c r="C10" s="75"/>
      <c r="D10" s="76"/>
      <c r="E10" s="57"/>
      <c r="F10" s="1">
        <f t="shared" ref="F10:F33" si="0">D10*E10</f>
        <v>0</v>
      </c>
      <c r="G10" s="60"/>
      <c r="H10" s="45">
        <f t="shared" ref="H10:H33" si="1">F10*G10</f>
        <v>0</v>
      </c>
      <c r="I10" s="77">
        <v>87209.02</v>
      </c>
      <c r="J10" s="77">
        <v>119346.89</v>
      </c>
    </row>
    <row r="11" spans="1:10" x14ac:dyDescent="0.25">
      <c r="A11" s="69">
        <v>4</v>
      </c>
      <c r="B11" s="56"/>
      <c r="C11" s="75"/>
      <c r="D11" s="76"/>
      <c r="E11" s="58"/>
      <c r="F11" s="1">
        <f t="shared" si="0"/>
        <v>0</v>
      </c>
      <c r="G11" s="60"/>
      <c r="H11" s="45">
        <f t="shared" si="1"/>
        <v>0</v>
      </c>
      <c r="I11" s="77">
        <v>75033.03</v>
      </c>
      <c r="J11" s="77">
        <v>99261.759999999995</v>
      </c>
    </row>
    <row r="12" spans="1:10" x14ac:dyDescent="0.25">
      <c r="A12" s="69">
        <v>5</v>
      </c>
      <c r="B12" s="56"/>
      <c r="C12" s="75"/>
      <c r="D12" s="76"/>
      <c r="E12" s="58"/>
      <c r="F12" s="1">
        <f t="shared" si="0"/>
        <v>0</v>
      </c>
      <c r="G12" s="60"/>
      <c r="H12" s="45">
        <f t="shared" si="1"/>
        <v>0</v>
      </c>
      <c r="I12" s="77">
        <v>46357.56</v>
      </c>
      <c r="J12" s="77">
        <v>67995.38</v>
      </c>
    </row>
    <row r="13" spans="1:10" x14ac:dyDescent="0.25">
      <c r="A13" s="69">
        <v>6</v>
      </c>
      <c r="B13" s="56"/>
      <c r="C13" s="75"/>
      <c r="D13" s="76"/>
      <c r="E13" s="58"/>
      <c r="F13" s="1">
        <f t="shared" si="0"/>
        <v>0</v>
      </c>
      <c r="G13" s="60"/>
      <c r="H13" s="45">
        <f t="shared" si="1"/>
        <v>0</v>
      </c>
      <c r="I13" s="77">
        <v>39583.800000000003</v>
      </c>
      <c r="J13" s="77">
        <v>59145.07</v>
      </c>
    </row>
    <row r="14" spans="1:10" x14ac:dyDescent="0.25">
      <c r="A14" s="69">
        <v>7</v>
      </c>
      <c r="B14" s="56"/>
      <c r="C14" s="75"/>
      <c r="D14" s="76"/>
      <c r="E14" s="59"/>
      <c r="F14" s="1">
        <f t="shared" si="0"/>
        <v>0</v>
      </c>
      <c r="G14" s="60"/>
      <c r="H14" s="45">
        <f t="shared" si="1"/>
        <v>0</v>
      </c>
      <c r="I14" s="77">
        <v>36406.800000000003</v>
      </c>
      <c r="J14" s="77">
        <v>50860.56</v>
      </c>
    </row>
    <row r="15" spans="1:10" x14ac:dyDescent="0.25">
      <c r="A15" s="69">
        <v>8</v>
      </c>
      <c r="B15" s="56"/>
      <c r="C15" s="75"/>
      <c r="D15" s="76"/>
      <c r="E15" s="59"/>
      <c r="F15" s="1">
        <f t="shared" si="0"/>
        <v>0</v>
      </c>
      <c r="G15" s="60"/>
      <c r="H15" s="45">
        <f t="shared" si="1"/>
        <v>0</v>
      </c>
      <c r="I15" s="77">
        <v>84249.94</v>
      </c>
      <c r="J15" s="77">
        <v>119820.42</v>
      </c>
    </row>
    <row r="16" spans="1:10" x14ac:dyDescent="0.25">
      <c r="A16" s="69">
        <v>9</v>
      </c>
      <c r="B16" s="56"/>
      <c r="C16" s="78"/>
      <c r="D16" s="76"/>
      <c r="E16" s="59"/>
      <c r="F16" s="1">
        <f t="shared" si="0"/>
        <v>0</v>
      </c>
      <c r="G16" s="60"/>
      <c r="H16" s="45">
        <f t="shared" si="1"/>
        <v>0</v>
      </c>
      <c r="I16" s="77">
        <v>33009.96</v>
      </c>
      <c r="J16" s="77">
        <v>46597.96</v>
      </c>
    </row>
    <row r="17" spans="1:14" x14ac:dyDescent="0.25">
      <c r="A17" s="69">
        <v>10</v>
      </c>
      <c r="B17" s="56"/>
      <c r="C17" s="75"/>
      <c r="D17" s="76"/>
      <c r="E17" s="59"/>
      <c r="F17" s="1">
        <f t="shared" si="0"/>
        <v>0</v>
      </c>
      <c r="G17" s="60"/>
      <c r="H17" s="45">
        <f t="shared" si="1"/>
        <v>0</v>
      </c>
      <c r="I17" s="77">
        <v>48348.75</v>
      </c>
      <c r="J17" s="77">
        <v>69939.19</v>
      </c>
    </row>
    <row r="18" spans="1:14" x14ac:dyDescent="0.25">
      <c r="A18" s="69">
        <v>11</v>
      </c>
      <c r="B18" s="56"/>
      <c r="C18" s="75"/>
      <c r="D18" s="76"/>
      <c r="E18" s="59"/>
      <c r="F18" s="1">
        <f t="shared" si="0"/>
        <v>0</v>
      </c>
      <c r="G18" s="60"/>
      <c r="H18" s="45">
        <f t="shared" si="1"/>
        <v>0</v>
      </c>
      <c r="I18" s="77">
        <v>38205.96</v>
      </c>
      <c r="J18" s="77">
        <v>53059.22</v>
      </c>
      <c r="N18" s="79"/>
    </row>
    <row r="19" spans="1:14" x14ac:dyDescent="0.25">
      <c r="A19" s="69">
        <v>12</v>
      </c>
      <c r="B19" s="55"/>
      <c r="C19" s="75"/>
      <c r="D19" s="76"/>
      <c r="E19" s="59"/>
      <c r="F19" s="1">
        <f t="shared" si="0"/>
        <v>0</v>
      </c>
      <c r="G19" s="60"/>
      <c r="H19" s="45">
        <f t="shared" si="1"/>
        <v>0</v>
      </c>
      <c r="I19" s="77">
        <v>43649.4</v>
      </c>
      <c r="J19" s="77">
        <v>68827.81</v>
      </c>
    </row>
    <row r="20" spans="1:14" x14ac:dyDescent="0.25">
      <c r="A20" s="69">
        <v>13</v>
      </c>
      <c r="B20" s="55"/>
      <c r="C20" s="75"/>
      <c r="D20" s="76"/>
      <c r="E20" s="59"/>
      <c r="F20" s="1">
        <f t="shared" si="0"/>
        <v>0</v>
      </c>
      <c r="G20" s="60"/>
      <c r="H20" s="45">
        <f t="shared" si="1"/>
        <v>0</v>
      </c>
      <c r="I20" s="77">
        <v>41751.599999999999</v>
      </c>
      <c r="J20" s="77">
        <v>61527.32</v>
      </c>
    </row>
    <row r="21" spans="1:14" x14ac:dyDescent="0.25">
      <c r="A21" s="69">
        <v>14</v>
      </c>
      <c r="B21" s="55"/>
      <c r="C21" s="75"/>
      <c r="D21" s="76"/>
      <c r="E21" s="59"/>
      <c r="F21" s="1">
        <f t="shared" si="0"/>
        <v>0</v>
      </c>
      <c r="G21" s="60"/>
      <c r="H21" s="45">
        <f t="shared" si="1"/>
        <v>0</v>
      </c>
      <c r="I21" s="77">
        <v>41128.800000000003</v>
      </c>
      <c r="J21" s="77">
        <v>61415.3</v>
      </c>
    </row>
    <row r="22" spans="1:14" x14ac:dyDescent="0.25">
      <c r="A22" s="69">
        <v>15</v>
      </c>
      <c r="B22" s="56"/>
      <c r="C22" s="56"/>
      <c r="D22" s="76"/>
      <c r="E22" s="59"/>
      <c r="F22" s="1">
        <f t="shared" si="0"/>
        <v>0</v>
      </c>
      <c r="G22" s="60"/>
      <c r="H22" s="45">
        <f t="shared" si="1"/>
        <v>0</v>
      </c>
      <c r="I22" s="77">
        <v>30925.8</v>
      </c>
      <c r="J22" s="77">
        <v>52838.06</v>
      </c>
    </row>
    <row r="23" spans="1:14" x14ac:dyDescent="0.25">
      <c r="A23" s="69">
        <v>16</v>
      </c>
      <c r="B23" s="56"/>
      <c r="C23" s="76"/>
      <c r="D23" s="76"/>
      <c r="E23" s="59"/>
      <c r="F23" s="1">
        <f t="shared" si="0"/>
        <v>0</v>
      </c>
      <c r="G23" s="60"/>
      <c r="H23" s="45">
        <f t="shared" si="1"/>
        <v>0</v>
      </c>
      <c r="I23" s="77">
        <v>49575</v>
      </c>
      <c r="J23" s="77">
        <v>62660.06</v>
      </c>
    </row>
    <row r="24" spans="1:14" x14ac:dyDescent="0.25">
      <c r="A24" s="69">
        <v>17</v>
      </c>
      <c r="B24" s="56"/>
      <c r="C24" s="76"/>
      <c r="D24" s="76"/>
      <c r="E24" s="59"/>
      <c r="F24" s="1">
        <f t="shared" si="0"/>
        <v>0</v>
      </c>
      <c r="G24" s="60"/>
      <c r="H24" s="45">
        <f t="shared" si="1"/>
        <v>0</v>
      </c>
      <c r="I24" s="77"/>
      <c r="J24" s="77"/>
    </row>
    <row r="25" spans="1:14" x14ac:dyDescent="0.25">
      <c r="A25" s="69">
        <v>18</v>
      </c>
      <c r="B25" s="56"/>
      <c r="C25" s="76"/>
      <c r="D25" s="76"/>
      <c r="E25" s="59"/>
      <c r="F25" s="1">
        <f t="shared" si="0"/>
        <v>0</v>
      </c>
      <c r="G25" s="60"/>
      <c r="H25" s="45">
        <f t="shared" si="1"/>
        <v>0</v>
      </c>
      <c r="I25" s="77"/>
      <c r="J25" s="77"/>
    </row>
    <row r="26" spans="1:14" x14ac:dyDescent="0.25">
      <c r="A26" s="69">
        <v>19</v>
      </c>
      <c r="B26" s="56"/>
      <c r="C26" s="76"/>
      <c r="D26" s="76"/>
      <c r="E26" s="59"/>
      <c r="F26" s="1">
        <f t="shared" si="0"/>
        <v>0</v>
      </c>
      <c r="G26" s="60"/>
      <c r="H26" s="45">
        <f t="shared" si="1"/>
        <v>0</v>
      </c>
      <c r="I26" s="77"/>
      <c r="J26" s="77"/>
    </row>
    <row r="27" spans="1:14" x14ac:dyDescent="0.25">
      <c r="A27" s="69">
        <v>20</v>
      </c>
      <c r="B27" s="56"/>
      <c r="C27" s="76"/>
      <c r="D27" s="76"/>
      <c r="E27" s="59"/>
      <c r="F27" s="1">
        <f t="shared" si="0"/>
        <v>0</v>
      </c>
      <c r="G27" s="60"/>
      <c r="H27" s="45">
        <f t="shared" si="1"/>
        <v>0</v>
      </c>
      <c r="I27" s="77"/>
      <c r="J27" s="77"/>
    </row>
    <row r="28" spans="1:14" x14ac:dyDescent="0.25">
      <c r="A28" s="69">
        <v>21</v>
      </c>
      <c r="B28" s="56"/>
      <c r="C28" s="76"/>
      <c r="D28" s="76"/>
      <c r="E28" s="59"/>
      <c r="F28" s="1">
        <f t="shared" si="0"/>
        <v>0</v>
      </c>
      <c r="G28" s="60"/>
      <c r="H28" s="45">
        <f t="shared" si="1"/>
        <v>0</v>
      </c>
      <c r="I28" s="77"/>
      <c r="J28" s="77"/>
    </row>
    <row r="29" spans="1:14" x14ac:dyDescent="0.25">
      <c r="A29" s="69">
        <v>22</v>
      </c>
      <c r="B29" s="56"/>
      <c r="C29" s="76"/>
      <c r="D29" s="76"/>
      <c r="E29" s="59"/>
      <c r="F29" s="1">
        <f t="shared" si="0"/>
        <v>0</v>
      </c>
      <c r="G29" s="60"/>
      <c r="H29" s="45">
        <f t="shared" si="1"/>
        <v>0</v>
      </c>
      <c r="I29" s="77"/>
      <c r="J29" s="77"/>
    </row>
    <row r="30" spans="1:14" x14ac:dyDescent="0.25">
      <c r="A30" s="69">
        <v>23</v>
      </c>
      <c r="B30" s="56"/>
      <c r="C30" s="76"/>
      <c r="D30" s="76"/>
      <c r="E30" s="59"/>
      <c r="F30" s="1">
        <f t="shared" si="0"/>
        <v>0</v>
      </c>
      <c r="G30" s="60"/>
      <c r="H30" s="45">
        <f t="shared" si="1"/>
        <v>0</v>
      </c>
      <c r="I30" s="77"/>
      <c r="J30" s="77"/>
    </row>
    <row r="31" spans="1:14" x14ac:dyDescent="0.25">
      <c r="A31" s="69">
        <v>24</v>
      </c>
      <c r="B31" s="56"/>
      <c r="C31" s="76"/>
      <c r="D31" s="76"/>
      <c r="E31" s="59"/>
      <c r="F31" s="1">
        <f t="shared" si="0"/>
        <v>0</v>
      </c>
      <c r="G31" s="60"/>
      <c r="H31" s="45">
        <f t="shared" si="1"/>
        <v>0</v>
      </c>
      <c r="I31" s="77"/>
      <c r="J31" s="77"/>
    </row>
    <row r="32" spans="1:14" x14ac:dyDescent="0.25">
      <c r="A32" s="69">
        <v>25</v>
      </c>
      <c r="B32" s="56"/>
      <c r="C32" s="76"/>
      <c r="D32" s="76"/>
      <c r="E32" s="59"/>
      <c r="F32" s="1">
        <f t="shared" si="0"/>
        <v>0</v>
      </c>
      <c r="G32" s="60"/>
      <c r="H32" s="45">
        <f t="shared" si="1"/>
        <v>0</v>
      </c>
      <c r="I32" s="77"/>
      <c r="J32" s="77"/>
    </row>
    <row r="33" spans="1:10" x14ac:dyDescent="0.25">
      <c r="A33" s="69">
        <v>26</v>
      </c>
      <c r="B33" s="56"/>
      <c r="C33" s="76"/>
      <c r="D33" s="76"/>
      <c r="E33" s="59"/>
      <c r="F33" s="1">
        <f t="shared" si="0"/>
        <v>0</v>
      </c>
      <c r="G33" s="60"/>
      <c r="H33" s="45">
        <f t="shared" si="1"/>
        <v>0</v>
      </c>
      <c r="I33" s="77">
        <v>47518.2</v>
      </c>
      <c r="J33" s="77">
        <v>62763.82</v>
      </c>
    </row>
    <row r="34" spans="1:10" ht="15.5" x14ac:dyDescent="0.35">
      <c r="A34" s="340" t="s">
        <v>97</v>
      </c>
      <c r="B34" s="341"/>
      <c r="C34" s="342"/>
      <c r="D34" s="65">
        <f>SUM(D8:D33)</f>
        <v>0</v>
      </c>
      <c r="E34" s="66">
        <f>SUM(E8:E33)</f>
        <v>0</v>
      </c>
      <c r="F34" s="67">
        <f>SUM(F8:F33)</f>
        <v>0</v>
      </c>
      <c r="G34" s="68"/>
      <c r="H34" s="67">
        <f>SUM(H8:H33)</f>
        <v>0</v>
      </c>
      <c r="I34" s="80">
        <f>SUM(I8:I33)</f>
        <v>932772.34</v>
      </c>
      <c r="J34" s="80">
        <f>SUM(J8:J33)</f>
        <v>1310213.2000000004</v>
      </c>
    </row>
    <row r="35" spans="1:10" ht="15.5" x14ac:dyDescent="0.35">
      <c r="A35" s="336"/>
      <c r="B35" s="336"/>
      <c r="C35" s="336"/>
      <c r="D35" s="82"/>
      <c r="E35" s="83"/>
      <c r="F35" s="84"/>
      <c r="G35" s="83"/>
      <c r="H35" s="84"/>
    </row>
    <row r="36" spans="1:10" ht="15.5" x14ac:dyDescent="0.35">
      <c r="A36" s="336"/>
      <c r="B36" s="336"/>
      <c r="C36" s="336"/>
      <c r="D36" s="82"/>
      <c r="E36" s="83"/>
      <c r="F36" s="84"/>
      <c r="G36" s="83"/>
      <c r="H36" s="84"/>
    </row>
    <row r="37" spans="1:10" s="79" customFormat="1" ht="15.5" x14ac:dyDescent="0.35">
      <c r="A37" s="62" t="s">
        <v>118</v>
      </c>
    </row>
    <row r="38" spans="1:10" ht="15.5" x14ac:dyDescent="0.35">
      <c r="A38" s="63" t="s">
        <v>2</v>
      </c>
      <c r="C38" s="79"/>
      <c r="D38" s="79"/>
      <c r="E38" s="79"/>
      <c r="F38" s="81"/>
      <c r="G38" s="79"/>
      <c r="H38" s="79"/>
    </row>
    <row r="40" spans="1:10" ht="15.5" x14ac:dyDescent="0.35">
      <c r="A40" s="47" t="s">
        <v>115</v>
      </c>
      <c r="H40" s="64">
        <v>0</v>
      </c>
    </row>
    <row r="42" spans="1:10" ht="15.5" x14ac:dyDescent="0.35">
      <c r="A42" s="47" t="s">
        <v>116</v>
      </c>
      <c r="C42" s="48" t="s">
        <v>3</v>
      </c>
      <c r="D42" s="48" t="s">
        <v>4</v>
      </c>
      <c r="E42" s="48" t="s">
        <v>5</v>
      </c>
      <c r="F42" s="48" t="s">
        <v>119</v>
      </c>
      <c r="G42" s="49"/>
    </row>
    <row r="43" spans="1:10" ht="14" x14ac:dyDescent="0.3">
      <c r="A43" s="46" t="s">
        <v>102</v>
      </c>
      <c r="C43" s="3"/>
      <c r="D43" s="3"/>
      <c r="E43" s="3"/>
      <c r="F43" s="3"/>
      <c r="G43" s="49"/>
      <c r="H43" s="79"/>
    </row>
    <row r="44" spans="1:10" ht="14" x14ac:dyDescent="0.3">
      <c r="A44" s="46" t="s">
        <v>102</v>
      </c>
      <c r="C44" s="3"/>
      <c r="D44" s="3"/>
      <c r="E44" s="3"/>
      <c r="F44" s="3"/>
      <c r="G44" s="49"/>
    </row>
    <row r="45" spans="1:10" ht="14" x14ac:dyDescent="0.3">
      <c r="A45" s="46" t="s">
        <v>102</v>
      </c>
      <c r="C45" s="3"/>
      <c r="D45" s="3"/>
      <c r="E45" s="3"/>
      <c r="F45" s="3"/>
      <c r="G45" s="49"/>
    </row>
    <row r="46" spans="1:10" ht="14" x14ac:dyDescent="0.3">
      <c r="A46" s="46" t="s">
        <v>102</v>
      </c>
      <c r="C46" s="3"/>
      <c r="D46" s="3"/>
      <c r="E46" s="3"/>
      <c r="F46" s="3"/>
      <c r="G46" s="49"/>
    </row>
    <row r="47" spans="1:10" ht="14" x14ac:dyDescent="0.3">
      <c r="A47" s="50" t="s">
        <v>6</v>
      </c>
      <c r="C47" s="4">
        <f>SUM(C43:C46)</f>
        <v>0</v>
      </c>
      <c r="D47" s="4">
        <f>SUM(D43:D46)</f>
        <v>0</v>
      </c>
      <c r="E47" s="4">
        <f>SUM(E43:E46)</f>
        <v>0</v>
      </c>
      <c r="F47" s="4">
        <f>SUM(F43:F46)</f>
        <v>0</v>
      </c>
      <c r="H47" s="64">
        <f>SUM(C47:F47)</f>
        <v>0</v>
      </c>
    </row>
    <row r="49" spans="1:8" ht="15.5" x14ac:dyDescent="0.35">
      <c r="A49" s="47" t="s">
        <v>117</v>
      </c>
      <c r="H49" s="64">
        <v>0</v>
      </c>
    </row>
    <row r="52" spans="1:8" ht="14" x14ac:dyDescent="0.3">
      <c r="D52" s="4"/>
    </row>
  </sheetData>
  <mergeCells count="8">
    <mergeCell ref="A35:C35"/>
    <mergeCell ref="A36:C36"/>
    <mergeCell ref="A1:H1"/>
    <mergeCell ref="A2:H2"/>
    <mergeCell ref="A3:H3"/>
    <mergeCell ref="A4:H4"/>
    <mergeCell ref="A5:H5"/>
    <mergeCell ref="A34:C34"/>
  </mergeCells>
  <printOptions horizontalCentered="1" gridLines="1"/>
  <pageMargins left="0.5" right="0.5" top="0.71" bottom="0.64" header="0.5" footer="0.5"/>
  <pageSetup scale="83"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04"/>
  <sheetViews>
    <sheetView workbookViewId="0">
      <selection activeCell="E29" sqref="E29"/>
    </sheetView>
  </sheetViews>
  <sheetFormatPr defaultRowHeight="12.5" x14ac:dyDescent="0.25"/>
  <cols>
    <col min="1" max="1" width="44" style="2" customWidth="1"/>
    <col min="2" max="2" width="10.54296875" style="2" customWidth="1"/>
    <col min="3" max="3" width="13.1796875" style="2" customWidth="1"/>
    <col min="4" max="4" width="12.453125" style="2" customWidth="1"/>
    <col min="5" max="5" width="14.1796875" style="2" customWidth="1"/>
    <col min="6" max="6" width="15.7265625" style="2" customWidth="1"/>
    <col min="7" max="7" width="9.1796875" style="2" customWidth="1"/>
    <col min="8" max="8" width="9.1796875" style="5" customWidth="1"/>
    <col min="9" max="256" width="8.81640625" style="2"/>
    <col min="257" max="257" width="44" style="2" customWidth="1"/>
    <col min="258" max="258" width="10.54296875" style="2" customWidth="1"/>
    <col min="259" max="259" width="14.1796875" style="2" customWidth="1"/>
    <col min="260" max="260" width="11.7265625" style="2" customWidth="1"/>
    <col min="261" max="261" width="13.7265625" style="2" customWidth="1"/>
    <col min="262" max="262" width="13.81640625" style="2" customWidth="1"/>
    <col min="263" max="264" width="9.1796875" style="2" customWidth="1"/>
    <col min="265" max="512" width="8.81640625" style="2"/>
    <col min="513" max="513" width="44" style="2" customWidth="1"/>
    <col min="514" max="514" width="10.54296875" style="2" customWidth="1"/>
    <col min="515" max="515" width="14.1796875" style="2" customWidth="1"/>
    <col min="516" max="516" width="11.7265625" style="2" customWidth="1"/>
    <col min="517" max="517" width="13.7265625" style="2" customWidth="1"/>
    <col min="518" max="518" width="13.81640625" style="2" customWidth="1"/>
    <col min="519" max="520" width="9.1796875" style="2" customWidth="1"/>
    <col min="521" max="768" width="8.81640625" style="2"/>
    <col min="769" max="769" width="44" style="2" customWidth="1"/>
    <col min="770" max="770" width="10.54296875" style="2" customWidth="1"/>
    <col min="771" max="771" width="14.1796875" style="2" customWidth="1"/>
    <col min="772" max="772" width="11.7265625" style="2" customWidth="1"/>
    <col min="773" max="773" width="13.7265625" style="2" customWidth="1"/>
    <col min="774" max="774" width="13.81640625" style="2" customWidth="1"/>
    <col min="775" max="776" width="9.1796875" style="2" customWidth="1"/>
    <col min="777" max="1024" width="8.81640625" style="2"/>
    <col min="1025" max="1025" width="44" style="2" customWidth="1"/>
    <col min="1026" max="1026" width="10.54296875" style="2" customWidth="1"/>
    <col min="1027" max="1027" width="14.1796875" style="2" customWidth="1"/>
    <col min="1028" max="1028" width="11.7265625" style="2" customWidth="1"/>
    <col min="1029" max="1029" width="13.7265625" style="2" customWidth="1"/>
    <col min="1030" max="1030" width="13.81640625" style="2" customWidth="1"/>
    <col min="1031" max="1032" width="9.1796875" style="2" customWidth="1"/>
    <col min="1033" max="1280" width="8.81640625" style="2"/>
    <col min="1281" max="1281" width="44" style="2" customWidth="1"/>
    <col min="1282" max="1282" width="10.54296875" style="2" customWidth="1"/>
    <col min="1283" max="1283" width="14.1796875" style="2" customWidth="1"/>
    <col min="1284" max="1284" width="11.7265625" style="2" customWidth="1"/>
    <col min="1285" max="1285" width="13.7265625" style="2" customWidth="1"/>
    <col min="1286" max="1286" width="13.81640625" style="2" customWidth="1"/>
    <col min="1287" max="1288" width="9.1796875" style="2" customWidth="1"/>
    <col min="1289" max="1536" width="8.81640625" style="2"/>
    <col min="1537" max="1537" width="44" style="2" customWidth="1"/>
    <col min="1538" max="1538" width="10.54296875" style="2" customWidth="1"/>
    <col min="1539" max="1539" width="14.1796875" style="2" customWidth="1"/>
    <col min="1540" max="1540" width="11.7265625" style="2" customWidth="1"/>
    <col min="1541" max="1541" width="13.7265625" style="2" customWidth="1"/>
    <col min="1542" max="1542" width="13.81640625" style="2" customWidth="1"/>
    <col min="1543" max="1544" width="9.1796875" style="2" customWidth="1"/>
    <col min="1545" max="1792" width="8.81640625" style="2"/>
    <col min="1793" max="1793" width="44" style="2" customWidth="1"/>
    <col min="1794" max="1794" width="10.54296875" style="2" customWidth="1"/>
    <col min="1795" max="1795" width="14.1796875" style="2" customWidth="1"/>
    <col min="1796" max="1796" width="11.7265625" style="2" customWidth="1"/>
    <col min="1797" max="1797" width="13.7265625" style="2" customWidth="1"/>
    <col min="1798" max="1798" width="13.81640625" style="2" customWidth="1"/>
    <col min="1799" max="1800" width="9.1796875" style="2" customWidth="1"/>
    <col min="1801" max="2048" width="8.81640625" style="2"/>
    <col min="2049" max="2049" width="44" style="2" customWidth="1"/>
    <col min="2050" max="2050" width="10.54296875" style="2" customWidth="1"/>
    <col min="2051" max="2051" width="14.1796875" style="2" customWidth="1"/>
    <col min="2052" max="2052" width="11.7265625" style="2" customWidth="1"/>
    <col min="2053" max="2053" width="13.7265625" style="2" customWidth="1"/>
    <col min="2054" max="2054" width="13.81640625" style="2" customWidth="1"/>
    <col min="2055" max="2056" width="9.1796875" style="2" customWidth="1"/>
    <col min="2057" max="2304" width="8.81640625" style="2"/>
    <col min="2305" max="2305" width="44" style="2" customWidth="1"/>
    <col min="2306" max="2306" width="10.54296875" style="2" customWidth="1"/>
    <col min="2307" max="2307" width="14.1796875" style="2" customWidth="1"/>
    <col min="2308" max="2308" width="11.7265625" style="2" customWidth="1"/>
    <col min="2309" max="2309" width="13.7265625" style="2" customWidth="1"/>
    <col min="2310" max="2310" width="13.81640625" style="2" customWidth="1"/>
    <col min="2311" max="2312" width="9.1796875" style="2" customWidth="1"/>
    <col min="2313" max="2560" width="8.81640625" style="2"/>
    <col min="2561" max="2561" width="44" style="2" customWidth="1"/>
    <col min="2562" max="2562" width="10.54296875" style="2" customWidth="1"/>
    <col min="2563" max="2563" width="14.1796875" style="2" customWidth="1"/>
    <col min="2564" max="2564" width="11.7265625" style="2" customWidth="1"/>
    <col min="2565" max="2565" width="13.7265625" style="2" customWidth="1"/>
    <col min="2566" max="2566" width="13.81640625" style="2" customWidth="1"/>
    <col min="2567" max="2568" width="9.1796875" style="2" customWidth="1"/>
    <col min="2569" max="2816" width="8.81640625" style="2"/>
    <col min="2817" max="2817" width="44" style="2" customWidth="1"/>
    <col min="2818" max="2818" width="10.54296875" style="2" customWidth="1"/>
    <col min="2819" max="2819" width="14.1796875" style="2" customWidth="1"/>
    <col min="2820" max="2820" width="11.7265625" style="2" customWidth="1"/>
    <col min="2821" max="2821" width="13.7265625" style="2" customWidth="1"/>
    <col min="2822" max="2822" width="13.81640625" style="2" customWidth="1"/>
    <col min="2823" max="2824" width="9.1796875" style="2" customWidth="1"/>
    <col min="2825" max="3072" width="8.81640625" style="2"/>
    <col min="3073" max="3073" width="44" style="2" customWidth="1"/>
    <col min="3074" max="3074" width="10.54296875" style="2" customWidth="1"/>
    <col min="3075" max="3075" width="14.1796875" style="2" customWidth="1"/>
    <col min="3076" max="3076" width="11.7265625" style="2" customWidth="1"/>
    <col min="3077" max="3077" width="13.7265625" style="2" customWidth="1"/>
    <col min="3078" max="3078" width="13.81640625" style="2" customWidth="1"/>
    <col min="3079" max="3080" width="9.1796875" style="2" customWidth="1"/>
    <col min="3081" max="3328" width="8.81640625" style="2"/>
    <col min="3329" max="3329" width="44" style="2" customWidth="1"/>
    <col min="3330" max="3330" width="10.54296875" style="2" customWidth="1"/>
    <col min="3331" max="3331" width="14.1796875" style="2" customWidth="1"/>
    <col min="3332" max="3332" width="11.7265625" style="2" customWidth="1"/>
    <col min="3333" max="3333" width="13.7265625" style="2" customWidth="1"/>
    <col min="3334" max="3334" width="13.81640625" style="2" customWidth="1"/>
    <col min="3335" max="3336" width="9.1796875" style="2" customWidth="1"/>
    <col min="3337" max="3584" width="8.81640625" style="2"/>
    <col min="3585" max="3585" width="44" style="2" customWidth="1"/>
    <col min="3586" max="3586" width="10.54296875" style="2" customWidth="1"/>
    <col min="3587" max="3587" width="14.1796875" style="2" customWidth="1"/>
    <col min="3588" max="3588" width="11.7265625" style="2" customWidth="1"/>
    <col min="3589" max="3589" width="13.7265625" style="2" customWidth="1"/>
    <col min="3590" max="3590" width="13.81640625" style="2" customWidth="1"/>
    <col min="3591" max="3592" width="9.1796875" style="2" customWidth="1"/>
    <col min="3593" max="3840" width="8.81640625" style="2"/>
    <col min="3841" max="3841" width="44" style="2" customWidth="1"/>
    <col min="3842" max="3842" width="10.54296875" style="2" customWidth="1"/>
    <col min="3843" max="3843" width="14.1796875" style="2" customWidth="1"/>
    <col min="3844" max="3844" width="11.7265625" style="2" customWidth="1"/>
    <col min="3845" max="3845" width="13.7265625" style="2" customWidth="1"/>
    <col min="3846" max="3846" width="13.81640625" style="2" customWidth="1"/>
    <col min="3847" max="3848" width="9.1796875" style="2" customWidth="1"/>
    <col min="3849" max="4096" width="8.81640625" style="2"/>
    <col min="4097" max="4097" width="44" style="2" customWidth="1"/>
    <col min="4098" max="4098" width="10.54296875" style="2" customWidth="1"/>
    <col min="4099" max="4099" width="14.1796875" style="2" customWidth="1"/>
    <col min="4100" max="4100" width="11.7265625" style="2" customWidth="1"/>
    <col min="4101" max="4101" width="13.7265625" style="2" customWidth="1"/>
    <col min="4102" max="4102" width="13.81640625" style="2" customWidth="1"/>
    <col min="4103" max="4104" width="9.1796875" style="2" customWidth="1"/>
    <col min="4105" max="4352" width="8.81640625" style="2"/>
    <col min="4353" max="4353" width="44" style="2" customWidth="1"/>
    <col min="4354" max="4354" width="10.54296875" style="2" customWidth="1"/>
    <col min="4355" max="4355" width="14.1796875" style="2" customWidth="1"/>
    <col min="4356" max="4356" width="11.7265625" style="2" customWidth="1"/>
    <col min="4357" max="4357" width="13.7265625" style="2" customWidth="1"/>
    <col min="4358" max="4358" width="13.81640625" style="2" customWidth="1"/>
    <col min="4359" max="4360" width="9.1796875" style="2" customWidth="1"/>
    <col min="4361" max="4608" width="8.81640625" style="2"/>
    <col min="4609" max="4609" width="44" style="2" customWidth="1"/>
    <col min="4610" max="4610" width="10.54296875" style="2" customWidth="1"/>
    <col min="4611" max="4611" width="14.1796875" style="2" customWidth="1"/>
    <col min="4612" max="4612" width="11.7265625" style="2" customWidth="1"/>
    <col min="4613" max="4613" width="13.7265625" style="2" customWidth="1"/>
    <col min="4614" max="4614" width="13.81640625" style="2" customWidth="1"/>
    <col min="4615" max="4616" width="9.1796875" style="2" customWidth="1"/>
    <col min="4617" max="4864" width="8.81640625" style="2"/>
    <col min="4865" max="4865" width="44" style="2" customWidth="1"/>
    <col min="4866" max="4866" width="10.54296875" style="2" customWidth="1"/>
    <col min="4867" max="4867" width="14.1796875" style="2" customWidth="1"/>
    <col min="4868" max="4868" width="11.7265625" style="2" customWidth="1"/>
    <col min="4869" max="4869" width="13.7265625" style="2" customWidth="1"/>
    <col min="4870" max="4870" width="13.81640625" style="2" customWidth="1"/>
    <col min="4871" max="4872" width="9.1796875" style="2" customWidth="1"/>
    <col min="4873" max="5120" width="8.81640625" style="2"/>
    <col min="5121" max="5121" width="44" style="2" customWidth="1"/>
    <col min="5122" max="5122" width="10.54296875" style="2" customWidth="1"/>
    <col min="5123" max="5123" width="14.1796875" style="2" customWidth="1"/>
    <col min="5124" max="5124" width="11.7265625" style="2" customWidth="1"/>
    <col min="5125" max="5125" width="13.7265625" style="2" customWidth="1"/>
    <col min="5126" max="5126" width="13.81640625" style="2" customWidth="1"/>
    <col min="5127" max="5128" width="9.1796875" style="2" customWidth="1"/>
    <col min="5129" max="5376" width="8.81640625" style="2"/>
    <col min="5377" max="5377" width="44" style="2" customWidth="1"/>
    <col min="5378" max="5378" width="10.54296875" style="2" customWidth="1"/>
    <col min="5379" max="5379" width="14.1796875" style="2" customWidth="1"/>
    <col min="5380" max="5380" width="11.7265625" style="2" customWidth="1"/>
    <col min="5381" max="5381" width="13.7265625" style="2" customWidth="1"/>
    <col min="5382" max="5382" width="13.81640625" style="2" customWidth="1"/>
    <col min="5383" max="5384" width="9.1796875" style="2" customWidth="1"/>
    <col min="5385" max="5632" width="8.81640625" style="2"/>
    <col min="5633" max="5633" width="44" style="2" customWidth="1"/>
    <col min="5634" max="5634" width="10.54296875" style="2" customWidth="1"/>
    <col min="5635" max="5635" width="14.1796875" style="2" customWidth="1"/>
    <col min="5636" max="5636" width="11.7265625" style="2" customWidth="1"/>
    <col min="5637" max="5637" width="13.7265625" style="2" customWidth="1"/>
    <col min="5638" max="5638" width="13.81640625" style="2" customWidth="1"/>
    <col min="5639" max="5640" width="9.1796875" style="2" customWidth="1"/>
    <col min="5641" max="5888" width="8.81640625" style="2"/>
    <col min="5889" max="5889" width="44" style="2" customWidth="1"/>
    <col min="5890" max="5890" width="10.54296875" style="2" customWidth="1"/>
    <col min="5891" max="5891" width="14.1796875" style="2" customWidth="1"/>
    <col min="5892" max="5892" width="11.7265625" style="2" customWidth="1"/>
    <col min="5893" max="5893" width="13.7265625" style="2" customWidth="1"/>
    <col min="5894" max="5894" width="13.81640625" style="2" customWidth="1"/>
    <col min="5895" max="5896" width="9.1796875" style="2" customWidth="1"/>
    <col min="5897" max="6144" width="8.81640625" style="2"/>
    <col min="6145" max="6145" width="44" style="2" customWidth="1"/>
    <col min="6146" max="6146" width="10.54296875" style="2" customWidth="1"/>
    <col min="6147" max="6147" width="14.1796875" style="2" customWidth="1"/>
    <col min="6148" max="6148" width="11.7265625" style="2" customWidth="1"/>
    <col min="6149" max="6149" width="13.7265625" style="2" customWidth="1"/>
    <col min="6150" max="6150" width="13.81640625" style="2" customWidth="1"/>
    <col min="6151" max="6152" width="9.1796875" style="2" customWidth="1"/>
    <col min="6153" max="6400" width="8.81640625" style="2"/>
    <col min="6401" max="6401" width="44" style="2" customWidth="1"/>
    <col min="6402" max="6402" width="10.54296875" style="2" customWidth="1"/>
    <col min="6403" max="6403" width="14.1796875" style="2" customWidth="1"/>
    <col min="6404" max="6404" width="11.7265625" style="2" customWidth="1"/>
    <col min="6405" max="6405" width="13.7265625" style="2" customWidth="1"/>
    <col min="6406" max="6406" width="13.81640625" style="2" customWidth="1"/>
    <col min="6407" max="6408" width="9.1796875" style="2" customWidth="1"/>
    <col min="6409" max="6656" width="8.81640625" style="2"/>
    <col min="6657" max="6657" width="44" style="2" customWidth="1"/>
    <col min="6658" max="6658" width="10.54296875" style="2" customWidth="1"/>
    <col min="6659" max="6659" width="14.1796875" style="2" customWidth="1"/>
    <col min="6660" max="6660" width="11.7265625" style="2" customWidth="1"/>
    <col min="6661" max="6661" width="13.7265625" style="2" customWidth="1"/>
    <col min="6662" max="6662" width="13.81640625" style="2" customWidth="1"/>
    <col min="6663" max="6664" width="9.1796875" style="2" customWidth="1"/>
    <col min="6665" max="6912" width="8.81640625" style="2"/>
    <col min="6913" max="6913" width="44" style="2" customWidth="1"/>
    <col min="6914" max="6914" width="10.54296875" style="2" customWidth="1"/>
    <col min="6915" max="6915" width="14.1796875" style="2" customWidth="1"/>
    <col min="6916" max="6916" width="11.7265625" style="2" customWidth="1"/>
    <col min="6917" max="6917" width="13.7265625" style="2" customWidth="1"/>
    <col min="6918" max="6918" width="13.81640625" style="2" customWidth="1"/>
    <col min="6919" max="6920" width="9.1796875" style="2" customWidth="1"/>
    <col min="6921" max="7168" width="8.81640625" style="2"/>
    <col min="7169" max="7169" width="44" style="2" customWidth="1"/>
    <col min="7170" max="7170" width="10.54296875" style="2" customWidth="1"/>
    <col min="7171" max="7171" width="14.1796875" style="2" customWidth="1"/>
    <col min="7172" max="7172" width="11.7265625" style="2" customWidth="1"/>
    <col min="7173" max="7173" width="13.7265625" style="2" customWidth="1"/>
    <col min="7174" max="7174" width="13.81640625" style="2" customWidth="1"/>
    <col min="7175" max="7176" width="9.1796875" style="2" customWidth="1"/>
    <col min="7177" max="7424" width="8.81640625" style="2"/>
    <col min="7425" max="7425" width="44" style="2" customWidth="1"/>
    <col min="7426" max="7426" width="10.54296875" style="2" customWidth="1"/>
    <col min="7427" max="7427" width="14.1796875" style="2" customWidth="1"/>
    <col min="7428" max="7428" width="11.7265625" style="2" customWidth="1"/>
    <col min="7429" max="7429" width="13.7265625" style="2" customWidth="1"/>
    <col min="7430" max="7430" width="13.81640625" style="2" customWidth="1"/>
    <col min="7431" max="7432" width="9.1796875" style="2" customWidth="1"/>
    <col min="7433" max="7680" width="8.81640625" style="2"/>
    <col min="7681" max="7681" width="44" style="2" customWidth="1"/>
    <col min="7682" max="7682" width="10.54296875" style="2" customWidth="1"/>
    <col min="7683" max="7683" width="14.1796875" style="2" customWidth="1"/>
    <col min="7684" max="7684" width="11.7265625" style="2" customWidth="1"/>
    <col min="7685" max="7685" width="13.7265625" style="2" customWidth="1"/>
    <col min="7686" max="7686" width="13.81640625" style="2" customWidth="1"/>
    <col min="7687" max="7688" width="9.1796875" style="2" customWidth="1"/>
    <col min="7689" max="7936" width="8.81640625" style="2"/>
    <col min="7937" max="7937" width="44" style="2" customWidth="1"/>
    <col min="7938" max="7938" width="10.54296875" style="2" customWidth="1"/>
    <col min="7939" max="7939" width="14.1796875" style="2" customWidth="1"/>
    <col min="7940" max="7940" width="11.7265625" style="2" customWidth="1"/>
    <col min="7941" max="7941" width="13.7265625" style="2" customWidth="1"/>
    <col min="7942" max="7942" width="13.81640625" style="2" customWidth="1"/>
    <col min="7943" max="7944" width="9.1796875" style="2" customWidth="1"/>
    <col min="7945" max="8192" width="8.81640625" style="2"/>
    <col min="8193" max="8193" width="44" style="2" customWidth="1"/>
    <col min="8194" max="8194" width="10.54296875" style="2" customWidth="1"/>
    <col min="8195" max="8195" width="14.1796875" style="2" customWidth="1"/>
    <col min="8196" max="8196" width="11.7265625" style="2" customWidth="1"/>
    <col min="8197" max="8197" width="13.7265625" style="2" customWidth="1"/>
    <col min="8198" max="8198" width="13.81640625" style="2" customWidth="1"/>
    <col min="8199" max="8200" width="9.1796875" style="2" customWidth="1"/>
    <col min="8201" max="8448" width="8.81640625" style="2"/>
    <col min="8449" max="8449" width="44" style="2" customWidth="1"/>
    <col min="8450" max="8450" width="10.54296875" style="2" customWidth="1"/>
    <col min="8451" max="8451" width="14.1796875" style="2" customWidth="1"/>
    <col min="8452" max="8452" width="11.7265625" style="2" customWidth="1"/>
    <col min="8453" max="8453" width="13.7265625" style="2" customWidth="1"/>
    <col min="8454" max="8454" width="13.81640625" style="2" customWidth="1"/>
    <col min="8455" max="8456" width="9.1796875" style="2" customWidth="1"/>
    <col min="8457" max="8704" width="8.81640625" style="2"/>
    <col min="8705" max="8705" width="44" style="2" customWidth="1"/>
    <col min="8706" max="8706" width="10.54296875" style="2" customWidth="1"/>
    <col min="8707" max="8707" width="14.1796875" style="2" customWidth="1"/>
    <col min="8708" max="8708" width="11.7265625" style="2" customWidth="1"/>
    <col min="8709" max="8709" width="13.7265625" style="2" customWidth="1"/>
    <col min="8710" max="8710" width="13.81640625" style="2" customWidth="1"/>
    <col min="8711" max="8712" width="9.1796875" style="2" customWidth="1"/>
    <col min="8713" max="8960" width="8.81640625" style="2"/>
    <col min="8961" max="8961" width="44" style="2" customWidth="1"/>
    <col min="8962" max="8962" width="10.54296875" style="2" customWidth="1"/>
    <col min="8963" max="8963" width="14.1796875" style="2" customWidth="1"/>
    <col min="8964" max="8964" width="11.7265625" style="2" customWidth="1"/>
    <col min="8965" max="8965" width="13.7265625" style="2" customWidth="1"/>
    <col min="8966" max="8966" width="13.81640625" style="2" customWidth="1"/>
    <col min="8967" max="8968" width="9.1796875" style="2" customWidth="1"/>
    <col min="8969" max="9216" width="8.81640625" style="2"/>
    <col min="9217" max="9217" width="44" style="2" customWidth="1"/>
    <col min="9218" max="9218" width="10.54296875" style="2" customWidth="1"/>
    <col min="9219" max="9219" width="14.1796875" style="2" customWidth="1"/>
    <col min="9220" max="9220" width="11.7265625" style="2" customWidth="1"/>
    <col min="9221" max="9221" width="13.7265625" style="2" customWidth="1"/>
    <col min="9222" max="9222" width="13.81640625" style="2" customWidth="1"/>
    <col min="9223" max="9224" width="9.1796875" style="2" customWidth="1"/>
    <col min="9225" max="9472" width="8.81640625" style="2"/>
    <col min="9473" max="9473" width="44" style="2" customWidth="1"/>
    <col min="9474" max="9474" width="10.54296875" style="2" customWidth="1"/>
    <col min="9475" max="9475" width="14.1796875" style="2" customWidth="1"/>
    <col min="9476" max="9476" width="11.7265625" style="2" customWidth="1"/>
    <col min="9477" max="9477" width="13.7265625" style="2" customWidth="1"/>
    <col min="9478" max="9478" width="13.81640625" style="2" customWidth="1"/>
    <col min="9479" max="9480" width="9.1796875" style="2" customWidth="1"/>
    <col min="9481" max="9728" width="8.81640625" style="2"/>
    <col min="9729" max="9729" width="44" style="2" customWidth="1"/>
    <col min="9730" max="9730" width="10.54296875" style="2" customWidth="1"/>
    <col min="9731" max="9731" width="14.1796875" style="2" customWidth="1"/>
    <col min="9732" max="9732" width="11.7265625" style="2" customWidth="1"/>
    <col min="9733" max="9733" width="13.7265625" style="2" customWidth="1"/>
    <col min="9734" max="9734" width="13.81640625" style="2" customWidth="1"/>
    <col min="9735" max="9736" width="9.1796875" style="2" customWidth="1"/>
    <col min="9737" max="9984" width="8.81640625" style="2"/>
    <col min="9985" max="9985" width="44" style="2" customWidth="1"/>
    <col min="9986" max="9986" width="10.54296875" style="2" customWidth="1"/>
    <col min="9987" max="9987" width="14.1796875" style="2" customWidth="1"/>
    <col min="9988" max="9988" width="11.7265625" style="2" customWidth="1"/>
    <col min="9989" max="9989" width="13.7265625" style="2" customWidth="1"/>
    <col min="9990" max="9990" width="13.81640625" style="2" customWidth="1"/>
    <col min="9991" max="9992" width="9.1796875" style="2" customWidth="1"/>
    <col min="9993" max="10240" width="8.81640625" style="2"/>
    <col min="10241" max="10241" width="44" style="2" customWidth="1"/>
    <col min="10242" max="10242" width="10.54296875" style="2" customWidth="1"/>
    <col min="10243" max="10243" width="14.1796875" style="2" customWidth="1"/>
    <col min="10244" max="10244" width="11.7265625" style="2" customWidth="1"/>
    <col min="10245" max="10245" width="13.7265625" style="2" customWidth="1"/>
    <col min="10246" max="10246" width="13.81640625" style="2" customWidth="1"/>
    <col min="10247" max="10248" width="9.1796875" style="2" customWidth="1"/>
    <col min="10249" max="10496" width="8.81640625" style="2"/>
    <col min="10497" max="10497" width="44" style="2" customWidth="1"/>
    <col min="10498" max="10498" width="10.54296875" style="2" customWidth="1"/>
    <col min="10499" max="10499" width="14.1796875" style="2" customWidth="1"/>
    <col min="10500" max="10500" width="11.7265625" style="2" customWidth="1"/>
    <col min="10501" max="10501" width="13.7265625" style="2" customWidth="1"/>
    <col min="10502" max="10502" width="13.81640625" style="2" customWidth="1"/>
    <col min="10503" max="10504" width="9.1796875" style="2" customWidth="1"/>
    <col min="10505" max="10752" width="8.81640625" style="2"/>
    <col min="10753" max="10753" width="44" style="2" customWidth="1"/>
    <col min="10754" max="10754" width="10.54296875" style="2" customWidth="1"/>
    <col min="10755" max="10755" width="14.1796875" style="2" customWidth="1"/>
    <col min="10756" max="10756" width="11.7265625" style="2" customWidth="1"/>
    <col min="10757" max="10757" width="13.7265625" style="2" customWidth="1"/>
    <col min="10758" max="10758" width="13.81640625" style="2" customWidth="1"/>
    <col min="10759" max="10760" width="9.1796875" style="2" customWidth="1"/>
    <col min="10761" max="11008" width="8.81640625" style="2"/>
    <col min="11009" max="11009" width="44" style="2" customWidth="1"/>
    <col min="11010" max="11010" width="10.54296875" style="2" customWidth="1"/>
    <col min="11011" max="11011" width="14.1796875" style="2" customWidth="1"/>
    <col min="11012" max="11012" width="11.7265625" style="2" customWidth="1"/>
    <col min="11013" max="11013" width="13.7265625" style="2" customWidth="1"/>
    <col min="11014" max="11014" width="13.81640625" style="2" customWidth="1"/>
    <col min="11015" max="11016" width="9.1796875" style="2" customWidth="1"/>
    <col min="11017" max="11264" width="8.81640625" style="2"/>
    <col min="11265" max="11265" width="44" style="2" customWidth="1"/>
    <col min="11266" max="11266" width="10.54296875" style="2" customWidth="1"/>
    <col min="11267" max="11267" width="14.1796875" style="2" customWidth="1"/>
    <col min="11268" max="11268" width="11.7265625" style="2" customWidth="1"/>
    <col min="11269" max="11269" width="13.7265625" style="2" customWidth="1"/>
    <col min="11270" max="11270" width="13.81640625" style="2" customWidth="1"/>
    <col min="11271" max="11272" width="9.1796875" style="2" customWidth="1"/>
    <col min="11273" max="11520" width="8.81640625" style="2"/>
    <col min="11521" max="11521" width="44" style="2" customWidth="1"/>
    <col min="11522" max="11522" width="10.54296875" style="2" customWidth="1"/>
    <col min="11523" max="11523" width="14.1796875" style="2" customWidth="1"/>
    <col min="11524" max="11524" width="11.7265625" style="2" customWidth="1"/>
    <col min="11525" max="11525" width="13.7265625" style="2" customWidth="1"/>
    <col min="11526" max="11526" width="13.81640625" style="2" customWidth="1"/>
    <col min="11527" max="11528" width="9.1796875" style="2" customWidth="1"/>
    <col min="11529" max="11776" width="8.81640625" style="2"/>
    <col min="11777" max="11777" width="44" style="2" customWidth="1"/>
    <col min="11778" max="11778" width="10.54296875" style="2" customWidth="1"/>
    <col min="11779" max="11779" width="14.1796875" style="2" customWidth="1"/>
    <col min="11780" max="11780" width="11.7265625" style="2" customWidth="1"/>
    <col min="11781" max="11781" width="13.7265625" style="2" customWidth="1"/>
    <col min="11782" max="11782" width="13.81640625" style="2" customWidth="1"/>
    <col min="11783" max="11784" width="9.1796875" style="2" customWidth="1"/>
    <col min="11785" max="12032" width="8.81640625" style="2"/>
    <col min="12033" max="12033" width="44" style="2" customWidth="1"/>
    <col min="12034" max="12034" width="10.54296875" style="2" customWidth="1"/>
    <col min="12035" max="12035" width="14.1796875" style="2" customWidth="1"/>
    <col min="12036" max="12036" width="11.7265625" style="2" customWidth="1"/>
    <col min="12037" max="12037" width="13.7265625" style="2" customWidth="1"/>
    <col min="12038" max="12038" width="13.81640625" style="2" customWidth="1"/>
    <col min="12039" max="12040" width="9.1796875" style="2" customWidth="1"/>
    <col min="12041" max="12288" width="8.81640625" style="2"/>
    <col min="12289" max="12289" width="44" style="2" customWidth="1"/>
    <col min="12290" max="12290" width="10.54296875" style="2" customWidth="1"/>
    <col min="12291" max="12291" width="14.1796875" style="2" customWidth="1"/>
    <col min="12292" max="12292" width="11.7265625" style="2" customWidth="1"/>
    <col min="12293" max="12293" width="13.7265625" style="2" customWidth="1"/>
    <col min="12294" max="12294" width="13.81640625" style="2" customWidth="1"/>
    <col min="12295" max="12296" width="9.1796875" style="2" customWidth="1"/>
    <col min="12297" max="12544" width="8.81640625" style="2"/>
    <col min="12545" max="12545" width="44" style="2" customWidth="1"/>
    <col min="12546" max="12546" width="10.54296875" style="2" customWidth="1"/>
    <col min="12547" max="12547" width="14.1796875" style="2" customWidth="1"/>
    <col min="12548" max="12548" width="11.7265625" style="2" customWidth="1"/>
    <col min="12549" max="12549" width="13.7265625" style="2" customWidth="1"/>
    <col min="12550" max="12550" width="13.81640625" style="2" customWidth="1"/>
    <col min="12551" max="12552" width="9.1796875" style="2" customWidth="1"/>
    <col min="12553" max="12800" width="8.81640625" style="2"/>
    <col min="12801" max="12801" width="44" style="2" customWidth="1"/>
    <col min="12802" max="12802" width="10.54296875" style="2" customWidth="1"/>
    <col min="12803" max="12803" width="14.1796875" style="2" customWidth="1"/>
    <col min="12804" max="12804" width="11.7265625" style="2" customWidth="1"/>
    <col min="12805" max="12805" width="13.7265625" style="2" customWidth="1"/>
    <col min="12806" max="12806" width="13.81640625" style="2" customWidth="1"/>
    <col min="12807" max="12808" width="9.1796875" style="2" customWidth="1"/>
    <col min="12809" max="13056" width="8.81640625" style="2"/>
    <col min="13057" max="13057" width="44" style="2" customWidth="1"/>
    <col min="13058" max="13058" width="10.54296875" style="2" customWidth="1"/>
    <col min="13059" max="13059" width="14.1796875" style="2" customWidth="1"/>
    <col min="13060" max="13060" width="11.7265625" style="2" customWidth="1"/>
    <col min="13061" max="13061" width="13.7265625" style="2" customWidth="1"/>
    <col min="13062" max="13062" width="13.81640625" style="2" customWidth="1"/>
    <col min="13063" max="13064" width="9.1796875" style="2" customWidth="1"/>
    <col min="13065" max="13312" width="8.81640625" style="2"/>
    <col min="13313" max="13313" width="44" style="2" customWidth="1"/>
    <col min="13314" max="13314" width="10.54296875" style="2" customWidth="1"/>
    <col min="13315" max="13315" width="14.1796875" style="2" customWidth="1"/>
    <col min="13316" max="13316" width="11.7265625" style="2" customWidth="1"/>
    <col min="13317" max="13317" width="13.7265625" style="2" customWidth="1"/>
    <col min="13318" max="13318" width="13.81640625" style="2" customWidth="1"/>
    <col min="13319" max="13320" width="9.1796875" style="2" customWidth="1"/>
    <col min="13321" max="13568" width="8.81640625" style="2"/>
    <col min="13569" max="13569" width="44" style="2" customWidth="1"/>
    <col min="13570" max="13570" width="10.54296875" style="2" customWidth="1"/>
    <col min="13571" max="13571" width="14.1796875" style="2" customWidth="1"/>
    <col min="13572" max="13572" width="11.7265625" style="2" customWidth="1"/>
    <col min="13573" max="13573" width="13.7265625" style="2" customWidth="1"/>
    <col min="13574" max="13574" width="13.81640625" style="2" customWidth="1"/>
    <col min="13575" max="13576" width="9.1796875" style="2" customWidth="1"/>
    <col min="13577" max="13824" width="8.81640625" style="2"/>
    <col min="13825" max="13825" width="44" style="2" customWidth="1"/>
    <col min="13826" max="13826" width="10.54296875" style="2" customWidth="1"/>
    <col min="13827" max="13827" width="14.1796875" style="2" customWidth="1"/>
    <col min="13828" max="13828" width="11.7265625" style="2" customWidth="1"/>
    <col min="13829" max="13829" width="13.7265625" style="2" customWidth="1"/>
    <col min="13830" max="13830" width="13.81640625" style="2" customWidth="1"/>
    <col min="13831" max="13832" width="9.1796875" style="2" customWidth="1"/>
    <col min="13833" max="14080" width="8.81640625" style="2"/>
    <col min="14081" max="14081" width="44" style="2" customWidth="1"/>
    <col min="14082" max="14082" width="10.54296875" style="2" customWidth="1"/>
    <col min="14083" max="14083" width="14.1796875" style="2" customWidth="1"/>
    <col min="14084" max="14084" width="11.7265625" style="2" customWidth="1"/>
    <col min="14085" max="14085" width="13.7265625" style="2" customWidth="1"/>
    <col min="14086" max="14086" width="13.81640625" style="2" customWidth="1"/>
    <col min="14087" max="14088" width="9.1796875" style="2" customWidth="1"/>
    <col min="14089" max="14336" width="8.81640625" style="2"/>
    <col min="14337" max="14337" width="44" style="2" customWidth="1"/>
    <col min="14338" max="14338" width="10.54296875" style="2" customWidth="1"/>
    <col min="14339" max="14339" width="14.1796875" style="2" customWidth="1"/>
    <col min="14340" max="14340" width="11.7265625" style="2" customWidth="1"/>
    <col min="14341" max="14341" width="13.7265625" style="2" customWidth="1"/>
    <col min="14342" max="14342" width="13.81640625" style="2" customWidth="1"/>
    <col min="14343" max="14344" width="9.1796875" style="2" customWidth="1"/>
    <col min="14345" max="14592" width="8.81640625" style="2"/>
    <col min="14593" max="14593" width="44" style="2" customWidth="1"/>
    <col min="14594" max="14594" width="10.54296875" style="2" customWidth="1"/>
    <col min="14595" max="14595" width="14.1796875" style="2" customWidth="1"/>
    <col min="14596" max="14596" width="11.7265625" style="2" customWidth="1"/>
    <col min="14597" max="14597" width="13.7265625" style="2" customWidth="1"/>
    <col min="14598" max="14598" width="13.81640625" style="2" customWidth="1"/>
    <col min="14599" max="14600" width="9.1796875" style="2" customWidth="1"/>
    <col min="14601" max="14848" width="8.81640625" style="2"/>
    <col min="14849" max="14849" width="44" style="2" customWidth="1"/>
    <col min="14850" max="14850" width="10.54296875" style="2" customWidth="1"/>
    <col min="14851" max="14851" width="14.1796875" style="2" customWidth="1"/>
    <col min="14852" max="14852" width="11.7265625" style="2" customWidth="1"/>
    <col min="14853" max="14853" width="13.7265625" style="2" customWidth="1"/>
    <col min="14854" max="14854" width="13.81640625" style="2" customWidth="1"/>
    <col min="14855" max="14856" width="9.1796875" style="2" customWidth="1"/>
    <col min="14857" max="15104" width="8.81640625" style="2"/>
    <col min="15105" max="15105" width="44" style="2" customWidth="1"/>
    <col min="15106" max="15106" width="10.54296875" style="2" customWidth="1"/>
    <col min="15107" max="15107" width="14.1796875" style="2" customWidth="1"/>
    <col min="15108" max="15108" width="11.7265625" style="2" customWidth="1"/>
    <col min="15109" max="15109" width="13.7265625" style="2" customWidth="1"/>
    <col min="15110" max="15110" width="13.81640625" style="2" customWidth="1"/>
    <col min="15111" max="15112" width="9.1796875" style="2" customWidth="1"/>
    <col min="15113" max="15360" width="8.81640625" style="2"/>
    <col min="15361" max="15361" width="44" style="2" customWidth="1"/>
    <col min="15362" max="15362" width="10.54296875" style="2" customWidth="1"/>
    <col min="15363" max="15363" width="14.1796875" style="2" customWidth="1"/>
    <col min="15364" max="15364" width="11.7265625" style="2" customWidth="1"/>
    <col min="15365" max="15365" width="13.7265625" style="2" customWidth="1"/>
    <col min="15366" max="15366" width="13.81640625" style="2" customWidth="1"/>
    <col min="15367" max="15368" width="9.1796875" style="2" customWidth="1"/>
    <col min="15369" max="15616" width="8.81640625" style="2"/>
    <col min="15617" max="15617" width="44" style="2" customWidth="1"/>
    <col min="15618" max="15618" width="10.54296875" style="2" customWidth="1"/>
    <col min="15619" max="15619" width="14.1796875" style="2" customWidth="1"/>
    <col min="15620" max="15620" width="11.7265625" style="2" customWidth="1"/>
    <col min="15621" max="15621" width="13.7265625" style="2" customWidth="1"/>
    <col min="15622" max="15622" width="13.81640625" style="2" customWidth="1"/>
    <col min="15623" max="15624" width="9.1796875" style="2" customWidth="1"/>
    <col min="15625" max="15872" width="8.81640625" style="2"/>
    <col min="15873" max="15873" width="44" style="2" customWidth="1"/>
    <col min="15874" max="15874" width="10.54296875" style="2" customWidth="1"/>
    <col min="15875" max="15875" width="14.1796875" style="2" customWidth="1"/>
    <col min="15876" max="15876" width="11.7265625" style="2" customWidth="1"/>
    <col min="15877" max="15877" width="13.7265625" style="2" customWidth="1"/>
    <col min="15878" max="15878" width="13.81640625" style="2" customWidth="1"/>
    <col min="15879" max="15880" width="9.1796875" style="2" customWidth="1"/>
    <col min="15881" max="16128" width="8.81640625" style="2"/>
    <col min="16129" max="16129" width="44" style="2" customWidth="1"/>
    <col min="16130" max="16130" width="10.54296875" style="2" customWidth="1"/>
    <col min="16131" max="16131" width="14.1796875" style="2" customWidth="1"/>
    <col min="16132" max="16132" width="11.7265625" style="2" customWidth="1"/>
    <col min="16133" max="16133" width="13.7265625" style="2" customWidth="1"/>
    <col min="16134" max="16134" width="13.81640625" style="2" customWidth="1"/>
    <col min="16135" max="16136" width="9.1796875" style="2" customWidth="1"/>
    <col min="16137" max="16384" width="8.81640625" style="2"/>
  </cols>
  <sheetData>
    <row r="1" spans="1:10" ht="13" x14ac:dyDescent="0.3">
      <c r="A1" s="359" t="s">
        <v>7</v>
      </c>
      <c r="B1" s="359"/>
      <c r="C1" s="359"/>
      <c r="D1" s="359"/>
      <c r="E1" s="359"/>
      <c r="F1" s="359"/>
    </row>
    <row r="2" spans="1:10" ht="13" x14ac:dyDescent="0.3">
      <c r="A2" s="365" t="s">
        <v>98</v>
      </c>
      <c r="B2" s="365"/>
      <c r="C2" s="365"/>
      <c r="D2" s="365"/>
      <c r="E2" s="365"/>
      <c r="F2" s="365"/>
      <c r="G2" s="51"/>
    </row>
    <row r="3" spans="1:10" x14ac:dyDescent="0.25">
      <c r="A3" s="360" t="s">
        <v>8</v>
      </c>
      <c r="B3" s="360"/>
      <c r="C3" s="360"/>
      <c r="D3" s="360"/>
      <c r="E3" s="360"/>
      <c r="F3" s="360"/>
    </row>
    <row r="4" spans="1:10" ht="13" x14ac:dyDescent="0.3">
      <c r="A4" s="89"/>
      <c r="B4" s="89"/>
      <c r="C4" s="89"/>
      <c r="D4" s="89"/>
      <c r="E4" s="89"/>
      <c r="F4" s="89"/>
    </row>
    <row r="5" spans="1:10" ht="13" x14ac:dyDescent="0.3">
      <c r="A5" s="2" t="s">
        <v>9</v>
      </c>
      <c r="E5" s="7" t="s">
        <v>10</v>
      </c>
      <c r="F5" s="8"/>
    </row>
    <row r="6" spans="1:10" x14ac:dyDescent="0.25">
      <c r="A6" s="2" t="s">
        <v>100</v>
      </c>
      <c r="E6" s="2" t="s">
        <v>11</v>
      </c>
    </row>
    <row r="7" spans="1:10" x14ac:dyDescent="0.25">
      <c r="A7" s="2" t="s">
        <v>107</v>
      </c>
      <c r="C7" s="361" t="s">
        <v>12</v>
      </c>
      <c r="D7" s="362"/>
      <c r="E7" s="362"/>
      <c r="F7" s="362"/>
      <c r="I7" s="9"/>
      <c r="J7" s="9"/>
    </row>
    <row r="8" spans="1:10" ht="13" x14ac:dyDescent="0.3">
      <c r="A8" s="2" t="s">
        <v>106</v>
      </c>
      <c r="D8" s="10" t="s">
        <v>13</v>
      </c>
      <c r="E8" s="9"/>
      <c r="F8" s="9"/>
      <c r="H8" s="11"/>
      <c r="I8" s="10"/>
      <c r="J8" s="9"/>
    </row>
    <row r="9" spans="1:10" x14ac:dyDescent="0.25">
      <c r="D9" s="363" t="s">
        <v>14</v>
      </c>
      <c r="E9" s="364"/>
      <c r="F9" s="364"/>
    </row>
    <row r="10" spans="1:10" x14ac:dyDescent="0.25">
      <c r="D10" s="85" t="s">
        <v>322</v>
      </c>
      <c r="E10" s="12"/>
      <c r="F10" s="12"/>
    </row>
    <row r="11" spans="1:10" x14ac:dyDescent="0.25">
      <c r="A11" s="13" t="s">
        <v>15</v>
      </c>
      <c r="B11" s="9" t="s">
        <v>16</v>
      </c>
      <c r="D11" s="85" t="s">
        <v>323</v>
      </c>
      <c r="E11" s="12"/>
      <c r="F11" s="12"/>
    </row>
    <row r="12" spans="1:10" x14ac:dyDescent="0.25">
      <c r="A12" s="13" t="s">
        <v>17</v>
      </c>
      <c r="B12" s="9" t="s">
        <v>18</v>
      </c>
      <c r="D12" s="85" t="s">
        <v>324</v>
      </c>
      <c r="E12" s="12"/>
      <c r="F12" s="12"/>
    </row>
    <row r="13" spans="1:10" ht="13" x14ac:dyDescent="0.3">
      <c r="A13" s="14" t="s">
        <v>19</v>
      </c>
      <c r="B13" s="15" t="s">
        <v>325</v>
      </c>
      <c r="D13" s="16"/>
      <c r="E13" s="16"/>
      <c r="F13" s="16"/>
    </row>
    <row r="14" spans="1:10" ht="13" x14ac:dyDescent="0.3">
      <c r="A14" s="14" t="s">
        <v>20</v>
      </c>
      <c r="B14" s="17" t="s">
        <v>146</v>
      </c>
      <c r="D14" s="9"/>
      <c r="E14" s="10"/>
      <c r="F14" s="9"/>
    </row>
    <row r="15" spans="1:10" ht="13" x14ac:dyDescent="0.3">
      <c r="A15" s="14" t="s">
        <v>21</v>
      </c>
      <c r="B15" s="17" t="s">
        <v>151</v>
      </c>
      <c r="D15" s="18" t="s">
        <v>22</v>
      </c>
      <c r="E15" s="52"/>
      <c r="F15" s="12"/>
    </row>
    <row r="16" spans="1:10" ht="13" thickBot="1" x14ac:dyDescent="0.3"/>
    <row r="17" spans="1:8" ht="15" customHeight="1" thickTop="1" x14ac:dyDescent="0.25">
      <c r="A17" s="345" t="s">
        <v>23</v>
      </c>
      <c r="B17" s="346"/>
      <c r="C17" s="351" t="s">
        <v>24</v>
      </c>
      <c r="D17" s="351" t="s">
        <v>130</v>
      </c>
      <c r="E17" s="351" t="s">
        <v>25</v>
      </c>
      <c r="F17" s="354" t="s">
        <v>132</v>
      </c>
    </row>
    <row r="18" spans="1:8" ht="14.25" customHeight="1" x14ac:dyDescent="0.25">
      <c r="A18" s="347"/>
      <c r="B18" s="348"/>
      <c r="C18" s="352"/>
      <c r="D18" s="357"/>
      <c r="E18" s="352"/>
      <c r="F18" s="355"/>
    </row>
    <row r="19" spans="1:8" ht="26.25" customHeight="1" x14ac:dyDescent="0.25">
      <c r="A19" s="347"/>
      <c r="B19" s="348"/>
      <c r="C19" s="352"/>
      <c r="D19" s="357"/>
      <c r="E19" s="352"/>
      <c r="F19" s="355"/>
    </row>
    <row r="20" spans="1:8" ht="21" customHeight="1" thickBot="1" x14ac:dyDescent="0.3">
      <c r="A20" s="349"/>
      <c r="B20" s="350"/>
      <c r="C20" s="353"/>
      <c r="D20" s="358"/>
      <c r="E20" s="353"/>
      <c r="F20" s="356"/>
    </row>
    <row r="21" spans="1:8" ht="22" customHeight="1" thickTop="1" thickBot="1" x14ac:dyDescent="0.3">
      <c r="A21" s="370" t="s">
        <v>27</v>
      </c>
      <c r="B21" s="371"/>
      <c r="C21" s="19">
        <f>'Q2 SSDR'!C21</f>
        <v>31706</v>
      </c>
      <c r="D21" s="20">
        <f>'Q3 2019 SS Entry Page'!F34</f>
        <v>0</v>
      </c>
      <c r="E21" s="20">
        <f>D21+'Q2 Supp SSDR '!E21</f>
        <v>1785</v>
      </c>
      <c r="F21" s="20">
        <f>C21-E21</f>
        <v>29921</v>
      </c>
      <c r="G21" s="21"/>
    </row>
    <row r="22" spans="1:8" ht="22" customHeight="1" thickTop="1" thickBot="1" x14ac:dyDescent="0.3">
      <c r="A22" s="374" t="s">
        <v>126</v>
      </c>
      <c r="B22" s="375"/>
      <c r="C22" s="19">
        <f>'Q2 SSDR'!C22</f>
        <v>13554</v>
      </c>
      <c r="D22" s="20">
        <f>'Q3 2019 SS Entry Page'!H34</f>
        <v>0</v>
      </c>
      <c r="E22" s="20">
        <f>D22+'Q2 Supp SSDR '!E22</f>
        <v>776.47499999999991</v>
      </c>
      <c r="F22" s="20">
        <f>C22-E22</f>
        <v>12777.525</v>
      </c>
      <c r="G22" s="21"/>
    </row>
    <row r="23" spans="1:8" ht="22" customHeight="1" thickTop="1" thickBot="1" x14ac:dyDescent="0.3">
      <c r="A23" s="372" t="s">
        <v>28</v>
      </c>
      <c r="B23" s="373"/>
      <c r="C23" s="19">
        <f>'Q2 SSDR'!C23</f>
        <v>900</v>
      </c>
      <c r="D23" s="20">
        <f>'Q3 2019 SS Entry Page'!H40</f>
        <v>0</v>
      </c>
      <c r="E23" s="20">
        <f>D23+'Q2 Supp SSDR '!E23</f>
        <v>0</v>
      </c>
      <c r="F23" s="20">
        <f>C23-E23</f>
        <v>900</v>
      </c>
      <c r="G23" s="21"/>
    </row>
    <row r="24" spans="1:8" ht="22" customHeight="1" thickTop="1" thickBot="1" x14ac:dyDescent="0.3">
      <c r="A24" s="372" t="s">
        <v>29</v>
      </c>
      <c r="B24" s="373"/>
      <c r="C24" s="19">
        <v>0</v>
      </c>
      <c r="D24" s="20">
        <v>0</v>
      </c>
      <c r="E24" s="20">
        <f>D24+'Q2 Supp SSDR '!E24</f>
        <v>0</v>
      </c>
      <c r="F24" s="20">
        <f t="shared" ref="F24:F28" si="0">C24-E24</f>
        <v>0</v>
      </c>
      <c r="G24" s="21"/>
    </row>
    <row r="25" spans="1:8" ht="22" customHeight="1" thickTop="1" thickBot="1" x14ac:dyDescent="0.3">
      <c r="A25" s="372" t="s">
        <v>30</v>
      </c>
      <c r="B25" s="373"/>
      <c r="C25" s="19">
        <f>'Q2 SSDR'!C25</f>
        <v>0</v>
      </c>
      <c r="D25" s="20">
        <f>'Q3 2019 SS Entry Page'!H47</f>
        <v>0</v>
      </c>
      <c r="E25" s="20">
        <f>D25+'Q2 Supp SSDR '!E25</f>
        <v>0</v>
      </c>
      <c r="F25" s="20">
        <f t="shared" si="0"/>
        <v>0</v>
      </c>
      <c r="G25" s="21"/>
      <c r="H25" s="53"/>
    </row>
    <row r="26" spans="1:8" ht="22" customHeight="1" thickTop="1" thickBot="1" x14ac:dyDescent="0.3">
      <c r="A26" s="374" t="s">
        <v>31</v>
      </c>
      <c r="B26" s="375"/>
      <c r="C26" s="19">
        <v>0</v>
      </c>
      <c r="D26" s="20">
        <v>0</v>
      </c>
      <c r="E26" s="20">
        <f>D26+'Q2 Supp SSDR '!E26</f>
        <v>0</v>
      </c>
      <c r="F26" s="20">
        <f t="shared" si="0"/>
        <v>0</v>
      </c>
      <c r="G26" s="21"/>
    </row>
    <row r="27" spans="1:8" ht="22" customHeight="1" thickTop="1" thickBot="1" x14ac:dyDescent="0.3">
      <c r="A27" s="374" t="s">
        <v>32</v>
      </c>
      <c r="B27" s="375"/>
      <c r="C27" s="19">
        <f>'Q2 SSDR'!C27</f>
        <v>0</v>
      </c>
      <c r="D27" s="20">
        <f>'Q3 2019 SS Entry Page'!H49</f>
        <v>0</v>
      </c>
      <c r="E27" s="20">
        <f>D27+'Q2 Supp SSDR '!E27</f>
        <v>0</v>
      </c>
      <c r="F27" s="20">
        <f t="shared" si="0"/>
        <v>0</v>
      </c>
      <c r="G27" s="21"/>
    </row>
    <row r="28" spans="1:8" ht="24.75" customHeight="1" thickTop="1" thickBot="1" x14ac:dyDescent="0.3">
      <c r="A28" s="347" t="s">
        <v>330</v>
      </c>
      <c r="B28" s="348"/>
      <c r="C28" s="19">
        <f>'Q2 SSDR'!C28</f>
        <v>20458</v>
      </c>
      <c r="D28" s="20">
        <f>SUM(D21:D27)*0.452</f>
        <v>0</v>
      </c>
      <c r="E28" s="20">
        <f>D28+'Q2 Supp SSDR '!E28</f>
        <v>1157.7867000000001</v>
      </c>
      <c r="F28" s="20">
        <f t="shared" si="0"/>
        <v>19300.213299999999</v>
      </c>
      <c r="G28" s="21"/>
    </row>
    <row r="29" spans="1:8" ht="22" customHeight="1" thickTop="1" x14ac:dyDescent="0.25">
      <c r="A29" s="372" t="s">
        <v>33</v>
      </c>
      <c r="B29" s="373"/>
      <c r="C29" s="19">
        <f>SUM(C21:C28)</f>
        <v>66618</v>
      </c>
      <c r="D29" s="20">
        <f>SUM(D21:D28)</f>
        <v>0</v>
      </c>
      <c r="E29" s="20">
        <f>SUM(E21:E28)</f>
        <v>3719.2617</v>
      </c>
      <c r="F29" s="20">
        <f>C29-E29</f>
        <v>62898.738299999997</v>
      </c>
      <c r="G29" s="21"/>
    </row>
    <row r="30" spans="1:8" ht="5.25" customHeight="1" x14ac:dyDescent="0.25">
      <c r="A30" s="366"/>
      <c r="B30" s="367"/>
      <c r="C30" s="22"/>
      <c r="D30" s="23"/>
      <c r="E30" s="22"/>
      <c r="F30" s="24"/>
    </row>
    <row r="31" spans="1:8" ht="21.75" customHeight="1" thickBot="1" x14ac:dyDescent="0.35">
      <c r="A31" s="368" t="s">
        <v>34</v>
      </c>
      <c r="B31" s="369"/>
      <c r="C31" s="25"/>
      <c r="D31" s="26">
        <f>SUM(D29)</f>
        <v>0</v>
      </c>
      <c r="E31" s="27"/>
      <c r="F31" s="28"/>
    </row>
    <row r="32" spans="1:8" ht="12.75" customHeight="1" thickTop="1" x14ac:dyDescent="0.3">
      <c r="A32" s="29"/>
      <c r="B32" s="29"/>
      <c r="C32" s="30"/>
      <c r="D32" s="31"/>
      <c r="E32" s="86" t="s">
        <v>133</v>
      </c>
      <c r="F32" s="87">
        <f>E29/C29</f>
        <v>5.5829681167252093E-2</v>
      </c>
    </row>
    <row r="33" spans="1:6" ht="12" customHeight="1" x14ac:dyDescent="0.3">
      <c r="A33" s="9"/>
      <c r="B33" s="9"/>
      <c r="C33" s="9"/>
      <c r="D33" s="9"/>
      <c r="E33" s="86" t="s">
        <v>135</v>
      </c>
      <c r="F33" s="88">
        <f>(E29/(E29+'Q3 Invoice'!E29))</f>
        <v>0.47092646470774785</v>
      </c>
    </row>
    <row r="34" spans="1:6" ht="12" customHeight="1" x14ac:dyDescent="0.25">
      <c r="A34" s="32" t="s">
        <v>103</v>
      </c>
      <c r="B34" s="33"/>
      <c r="C34" s="33"/>
      <c r="D34" s="33"/>
      <c r="E34" s="33"/>
      <c r="F34" s="33"/>
    </row>
    <row r="35" spans="1:6" x14ac:dyDescent="0.25">
      <c r="A35" s="34" t="s">
        <v>35</v>
      </c>
      <c r="B35" s="35"/>
      <c r="C35" s="35"/>
      <c r="D35" s="36"/>
      <c r="E35" s="35"/>
      <c r="F35" s="36"/>
    </row>
    <row r="36" spans="1:6" x14ac:dyDescent="0.25">
      <c r="A36" s="34" t="s">
        <v>104</v>
      </c>
      <c r="B36" s="35"/>
      <c r="C36" s="35"/>
      <c r="D36" s="36"/>
      <c r="E36" s="35"/>
      <c r="F36" s="36"/>
    </row>
    <row r="37" spans="1:6" x14ac:dyDescent="0.25">
      <c r="A37" s="34" t="s">
        <v>105</v>
      </c>
      <c r="B37" s="35"/>
      <c r="C37" s="35"/>
      <c r="D37" s="36"/>
      <c r="E37" s="35"/>
      <c r="F37" s="36"/>
    </row>
    <row r="38" spans="1:6" ht="13" x14ac:dyDescent="0.3">
      <c r="C38" s="37"/>
      <c r="D38" s="38"/>
      <c r="F38" s="18"/>
    </row>
    <row r="39" spans="1:6" x14ac:dyDescent="0.25">
      <c r="A39" s="2" t="s">
        <v>36</v>
      </c>
      <c r="C39" s="39"/>
      <c r="D39" s="2" t="s">
        <v>37</v>
      </c>
      <c r="E39" s="40"/>
      <c r="F39" s="39"/>
    </row>
    <row r="40" spans="1:6" x14ac:dyDescent="0.25">
      <c r="A40" s="2" t="s">
        <v>38</v>
      </c>
      <c r="D40" s="39" t="s">
        <v>39</v>
      </c>
      <c r="F40" s="39"/>
    </row>
    <row r="41" spans="1:6" ht="24" customHeight="1" x14ac:dyDescent="0.25">
      <c r="A41" s="9" t="s">
        <v>36</v>
      </c>
      <c r="C41" s="9"/>
      <c r="D41" s="2" t="s">
        <v>40</v>
      </c>
      <c r="E41" s="40"/>
    </row>
    <row r="42" spans="1:6" x14ac:dyDescent="0.25">
      <c r="A42" s="2" t="s">
        <v>41</v>
      </c>
      <c r="D42" s="2" t="s">
        <v>39</v>
      </c>
    </row>
    <row r="45" spans="1:6" x14ac:dyDescent="0.25">
      <c r="C45" s="37"/>
      <c r="D45" s="37"/>
    </row>
    <row r="47" spans="1:6" x14ac:dyDescent="0.25">
      <c r="E47" s="35"/>
      <c r="F47" s="41" t="s">
        <v>136</v>
      </c>
    </row>
    <row r="48" spans="1:6" ht="13" x14ac:dyDescent="0.3">
      <c r="A48" s="359" t="s">
        <v>42</v>
      </c>
      <c r="B48" s="359"/>
      <c r="C48" s="359"/>
      <c r="D48" s="359"/>
      <c r="E48" s="359"/>
      <c r="F48" s="359"/>
    </row>
    <row r="50" spans="1:2" x14ac:dyDescent="0.25">
      <c r="A50" s="42" t="s">
        <v>43</v>
      </c>
      <c r="B50" s="43"/>
    </row>
    <row r="51" spans="1:2" x14ac:dyDescent="0.25">
      <c r="A51" s="34" t="s">
        <v>44</v>
      </c>
    </row>
    <row r="52" spans="1:2" x14ac:dyDescent="0.25">
      <c r="A52" s="34" t="s">
        <v>45</v>
      </c>
    </row>
    <row r="53" spans="1:2" x14ac:dyDescent="0.25">
      <c r="A53" s="34" t="s">
        <v>109</v>
      </c>
    </row>
    <row r="54" spans="1:2" x14ac:dyDescent="0.25">
      <c r="A54" s="34"/>
    </row>
    <row r="55" spans="1:2" x14ac:dyDescent="0.25">
      <c r="A55" s="34" t="s">
        <v>46</v>
      </c>
    </row>
    <row r="56" spans="1:2" x14ac:dyDescent="0.25">
      <c r="A56" s="34"/>
    </row>
    <row r="57" spans="1:2" x14ac:dyDescent="0.25">
      <c r="A57" s="42" t="s">
        <v>47</v>
      </c>
      <c r="B57" s="43"/>
    </row>
    <row r="58" spans="1:2" x14ac:dyDescent="0.25">
      <c r="A58" s="34" t="s">
        <v>48</v>
      </c>
    </row>
    <row r="59" spans="1:2" x14ac:dyDescent="0.25">
      <c r="A59" s="34" t="s">
        <v>49</v>
      </c>
    </row>
    <row r="60" spans="1:2" x14ac:dyDescent="0.25">
      <c r="A60" s="34"/>
    </row>
    <row r="61" spans="1:2" x14ac:dyDescent="0.25">
      <c r="A61" s="34" t="s">
        <v>50</v>
      </c>
    </row>
    <row r="62" spans="1:2" x14ac:dyDescent="0.25">
      <c r="A62" s="34" t="s">
        <v>51</v>
      </c>
    </row>
    <row r="63" spans="1:2" x14ac:dyDescent="0.25">
      <c r="A63" s="34" t="s">
        <v>52</v>
      </c>
    </row>
    <row r="64" spans="1:2" x14ac:dyDescent="0.25">
      <c r="A64" s="34" t="s">
        <v>53</v>
      </c>
    </row>
    <row r="65" spans="1:1" x14ac:dyDescent="0.25">
      <c r="A65" s="34" t="s">
        <v>54</v>
      </c>
    </row>
    <row r="66" spans="1:1" x14ac:dyDescent="0.25">
      <c r="A66" s="34" t="s">
        <v>53</v>
      </c>
    </row>
    <row r="67" spans="1:1" x14ac:dyDescent="0.25">
      <c r="A67" s="34" t="s">
        <v>55</v>
      </c>
    </row>
    <row r="68" spans="1:1" x14ac:dyDescent="0.25">
      <c r="A68" s="34"/>
    </row>
    <row r="69" spans="1:1" x14ac:dyDescent="0.25">
      <c r="A69" s="34" t="s">
        <v>56</v>
      </c>
    </row>
    <row r="70" spans="1:1" x14ac:dyDescent="0.25">
      <c r="A70" s="34"/>
    </row>
    <row r="71" spans="1:1" x14ac:dyDescent="0.25">
      <c r="A71" s="34" t="s">
        <v>57</v>
      </c>
    </row>
    <row r="72" spans="1:1" x14ac:dyDescent="0.25">
      <c r="A72" s="34" t="s">
        <v>58</v>
      </c>
    </row>
    <row r="73" spans="1:1" x14ac:dyDescent="0.25">
      <c r="A73" s="34"/>
    </row>
    <row r="74" spans="1:1" x14ac:dyDescent="0.25">
      <c r="A74" s="34" t="s">
        <v>59</v>
      </c>
    </row>
    <row r="75" spans="1:1" x14ac:dyDescent="0.25">
      <c r="A75" s="34"/>
    </row>
    <row r="76" spans="1:1" x14ac:dyDescent="0.25">
      <c r="A76" s="34" t="s">
        <v>60</v>
      </c>
    </row>
    <row r="77" spans="1:1" x14ac:dyDescent="0.25">
      <c r="A77" s="34" t="s">
        <v>61</v>
      </c>
    </row>
    <row r="78" spans="1:1" x14ac:dyDescent="0.25">
      <c r="A78" s="34" t="s">
        <v>62</v>
      </c>
    </row>
    <row r="79" spans="1:1" x14ac:dyDescent="0.25">
      <c r="A79" s="34"/>
    </row>
    <row r="80" spans="1:1" x14ac:dyDescent="0.25">
      <c r="A80" s="34" t="s">
        <v>63</v>
      </c>
    </row>
    <row r="81" spans="1:1" x14ac:dyDescent="0.25">
      <c r="A81" s="34"/>
    </row>
    <row r="82" spans="1:1" x14ac:dyDescent="0.25">
      <c r="A82" s="34" t="s">
        <v>64</v>
      </c>
    </row>
    <row r="83" spans="1:1" x14ac:dyDescent="0.25">
      <c r="A83" s="34"/>
    </row>
    <row r="84" spans="1:1" x14ac:dyDescent="0.25">
      <c r="A84" s="42" t="s">
        <v>65</v>
      </c>
    </row>
    <row r="85" spans="1:1" x14ac:dyDescent="0.25">
      <c r="A85" s="34" t="s">
        <v>110</v>
      </c>
    </row>
    <row r="86" spans="1:1" x14ac:dyDescent="0.25">
      <c r="A86" s="34"/>
    </row>
    <row r="87" spans="1:1" x14ac:dyDescent="0.25">
      <c r="A87" s="42" t="s">
        <v>66</v>
      </c>
    </row>
    <row r="88" spans="1:1" x14ac:dyDescent="0.25">
      <c r="A88" s="34" t="s">
        <v>67</v>
      </c>
    </row>
    <row r="89" spans="1:1" x14ac:dyDescent="0.25">
      <c r="A89" s="34" t="s">
        <v>68</v>
      </c>
    </row>
    <row r="90" spans="1:1" x14ac:dyDescent="0.25">
      <c r="A90" s="34"/>
    </row>
    <row r="91" spans="1:1" x14ac:dyDescent="0.25">
      <c r="A91" s="42" t="s">
        <v>69</v>
      </c>
    </row>
    <row r="92" spans="1:1" x14ac:dyDescent="0.25">
      <c r="A92" s="34" t="s">
        <v>70</v>
      </c>
    </row>
    <row r="93" spans="1:1" x14ac:dyDescent="0.25">
      <c r="A93" s="34"/>
    </row>
    <row r="94" spans="1:1" x14ac:dyDescent="0.25">
      <c r="A94" s="42" t="s">
        <v>71</v>
      </c>
    </row>
    <row r="95" spans="1:1" x14ac:dyDescent="0.25">
      <c r="A95" s="34" t="s">
        <v>72</v>
      </c>
    </row>
    <row r="96" spans="1:1" x14ac:dyDescent="0.25">
      <c r="A96" s="34" t="s">
        <v>73</v>
      </c>
    </row>
    <row r="97" spans="1:6" x14ac:dyDescent="0.25">
      <c r="A97" s="34"/>
    </row>
    <row r="98" spans="1:6" x14ac:dyDescent="0.25">
      <c r="A98" s="42" t="s">
        <v>74</v>
      </c>
      <c r="B98" s="43"/>
    </row>
    <row r="99" spans="1:6" x14ac:dyDescent="0.25">
      <c r="A99" s="34" t="s">
        <v>75</v>
      </c>
      <c r="B99" s="43"/>
    </row>
    <row r="100" spans="1:6" x14ac:dyDescent="0.25">
      <c r="A100" s="34"/>
      <c r="B100" s="43"/>
    </row>
    <row r="101" spans="1:6" x14ac:dyDescent="0.25">
      <c r="A101" s="34"/>
      <c r="B101" s="43"/>
    </row>
    <row r="102" spans="1:6" x14ac:dyDescent="0.25">
      <c r="A102" s="34"/>
      <c r="B102" s="43"/>
      <c r="E102" s="35"/>
      <c r="F102" s="2" t="s">
        <v>108</v>
      </c>
    </row>
    <row r="103" spans="1:6" x14ac:dyDescent="0.25">
      <c r="A103" s="34"/>
      <c r="B103" s="43"/>
    </row>
    <row r="104" spans="1:6" x14ac:dyDescent="0.25">
      <c r="E104" s="35"/>
    </row>
  </sheetData>
  <mergeCells count="22">
    <mergeCell ref="A48:F48"/>
    <mergeCell ref="A21:B21"/>
    <mergeCell ref="A22:B22"/>
    <mergeCell ref="A23:B23"/>
    <mergeCell ref="A24:B24"/>
    <mergeCell ref="A25:B25"/>
    <mergeCell ref="A26:B26"/>
    <mergeCell ref="A27:B27"/>
    <mergeCell ref="A28:B28"/>
    <mergeCell ref="A29:B29"/>
    <mergeCell ref="A30:B30"/>
    <mergeCell ref="A31:B31"/>
    <mergeCell ref="A1:F1"/>
    <mergeCell ref="A2:F2"/>
    <mergeCell ref="A3:F3"/>
    <mergeCell ref="C7:F7"/>
    <mergeCell ref="D9:F9"/>
    <mergeCell ref="A17:B20"/>
    <mergeCell ref="C17:C20"/>
    <mergeCell ref="D17:D20"/>
    <mergeCell ref="E17:E20"/>
    <mergeCell ref="F17:F20"/>
  </mergeCells>
  <pageMargins left="0.25" right="0.25" top="0.75" bottom="0.75" header="0.5" footer="0.25"/>
  <pageSetup scale="94" fitToHeight="0" orientation="portrait" r:id="rId1"/>
  <headerFooter alignWithMargins="0"/>
  <rowBreaks count="1" manualBreakCount="1">
    <brk id="47"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2"/>
  <sheetViews>
    <sheetView topLeftCell="A31" workbookViewId="0">
      <selection activeCell="H50" sqref="H50"/>
    </sheetView>
  </sheetViews>
  <sheetFormatPr defaultRowHeight="12.5" x14ac:dyDescent="0.25"/>
  <cols>
    <col min="1" max="1" width="10.7265625" style="46" customWidth="1"/>
    <col min="2" max="2" width="25.453125" style="46" customWidth="1"/>
    <col min="3" max="3" width="19.26953125" style="46" customWidth="1"/>
    <col min="4" max="4" width="11.7265625" style="46" customWidth="1"/>
    <col min="5" max="5" width="11" style="46" customWidth="1"/>
    <col min="6" max="6" width="14.54296875" style="46" customWidth="1"/>
    <col min="7" max="7" width="10.7265625" style="46" customWidth="1"/>
    <col min="8" max="8" width="13.54296875" style="46" customWidth="1"/>
    <col min="9" max="10" width="12.81640625" style="46" hidden="1" customWidth="1"/>
    <col min="11" max="249" width="8.81640625" style="46"/>
    <col min="250" max="250" width="29.7265625" style="46" bestFit="1" customWidth="1"/>
    <col min="251" max="251" width="43.453125" style="46" bestFit="1" customWidth="1"/>
    <col min="252" max="252" width="11.26953125" style="46" customWidth="1"/>
    <col min="253" max="253" width="14.453125" style="46" customWidth="1"/>
    <col min="254" max="254" width="14.26953125" style="46" bestFit="1" customWidth="1"/>
    <col min="255" max="255" width="10" style="46" customWidth="1"/>
    <col min="256" max="256" width="8.81640625" style="46"/>
    <col min="257" max="257" width="12.81640625" style="46" customWidth="1"/>
    <col min="258" max="258" width="8.81640625" style="46"/>
    <col min="259" max="259" width="12.1796875" style="46" customWidth="1"/>
    <col min="260" max="505" width="8.81640625" style="46"/>
    <col min="506" max="506" width="29.7265625" style="46" bestFit="1" customWidth="1"/>
    <col min="507" max="507" width="43.453125" style="46" bestFit="1" customWidth="1"/>
    <col min="508" max="508" width="11.26953125" style="46" customWidth="1"/>
    <col min="509" max="509" width="14.453125" style="46" customWidth="1"/>
    <col min="510" max="510" width="14.26953125" style="46" bestFit="1" customWidth="1"/>
    <col min="511" max="511" width="10" style="46" customWidth="1"/>
    <col min="512" max="512" width="8.81640625" style="46"/>
    <col min="513" max="513" width="12.81640625" style="46" customWidth="1"/>
    <col min="514" max="514" width="8.81640625" style="46"/>
    <col min="515" max="515" width="12.1796875" style="46" customWidth="1"/>
    <col min="516" max="761" width="8.81640625" style="46"/>
    <col min="762" max="762" width="29.7265625" style="46" bestFit="1" customWidth="1"/>
    <col min="763" max="763" width="43.453125" style="46" bestFit="1" customWidth="1"/>
    <col min="764" max="764" width="11.26953125" style="46" customWidth="1"/>
    <col min="765" max="765" width="14.453125" style="46" customWidth="1"/>
    <col min="766" max="766" width="14.26953125" style="46" bestFit="1" customWidth="1"/>
    <col min="767" max="767" width="10" style="46" customWidth="1"/>
    <col min="768" max="768" width="8.81640625" style="46"/>
    <col min="769" max="769" width="12.81640625" style="46" customWidth="1"/>
    <col min="770" max="770" width="8.81640625" style="46"/>
    <col min="771" max="771" width="12.1796875" style="46" customWidth="1"/>
    <col min="772" max="1017" width="8.81640625" style="46"/>
    <col min="1018" max="1018" width="29.7265625" style="46" bestFit="1" customWidth="1"/>
    <col min="1019" max="1019" width="43.453125" style="46" bestFit="1" customWidth="1"/>
    <col min="1020" max="1020" width="11.26953125" style="46" customWidth="1"/>
    <col min="1021" max="1021" width="14.453125" style="46" customWidth="1"/>
    <col min="1022" max="1022" width="14.26953125" style="46" bestFit="1" customWidth="1"/>
    <col min="1023" max="1023" width="10" style="46" customWidth="1"/>
    <col min="1024" max="1024" width="8.81640625" style="46"/>
    <col min="1025" max="1025" width="12.81640625" style="46" customWidth="1"/>
    <col min="1026" max="1026" width="8.81640625" style="46"/>
    <col min="1027" max="1027" width="12.1796875" style="46" customWidth="1"/>
    <col min="1028" max="1273" width="8.81640625" style="46"/>
    <col min="1274" max="1274" width="29.7265625" style="46" bestFit="1" customWidth="1"/>
    <col min="1275" max="1275" width="43.453125" style="46" bestFit="1" customWidth="1"/>
    <col min="1276" max="1276" width="11.26953125" style="46" customWidth="1"/>
    <col min="1277" max="1277" width="14.453125" style="46" customWidth="1"/>
    <col min="1278" max="1278" width="14.26953125" style="46" bestFit="1" customWidth="1"/>
    <col min="1279" max="1279" width="10" style="46" customWidth="1"/>
    <col min="1280" max="1280" width="8.81640625" style="46"/>
    <col min="1281" max="1281" width="12.81640625" style="46" customWidth="1"/>
    <col min="1282" max="1282" width="8.81640625" style="46"/>
    <col min="1283" max="1283" width="12.1796875" style="46" customWidth="1"/>
    <col min="1284" max="1529" width="8.81640625" style="46"/>
    <col min="1530" max="1530" width="29.7265625" style="46" bestFit="1" customWidth="1"/>
    <col min="1531" max="1531" width="43.453125" style="46" bestFit="1" customWidth="1"/>
    <col min="1532" max="1532" width="11.26953125" style="46" customWidth="1"/>
    <col min="1533" max="1533" width="14.453125" style="46" customWidth="1"/>
    <col min="1534" max="1534" width="14.26953125" style="46" bestFit="1" customWidth="1"/>
    <col min="1535" max="1535" width="10" style="46" customWidth="1"/>
    <col min="1536" max="1536" width="8.81640625" style="46"/>
    <col min="1537" max="1537" width="12.81640625" style="46" customWidth="1"/>
    <col min="1538" max="1538" width="8.81640625" style="46"/>
    <col min="1539" max="1539" width="12.1796875" style="46" customWidth="1"/>
    <col min="1540" max="1785" width="8.81640625" style="46"/>
    <col min="1786" max="1786" width="29.7265625" style="46" bestFit="1" customWidth="1"/>
    <col min="1787" max="1787" width="43.453125" style="46" bestFit="1" customWidth="1"/>
    <col min="1788" max="1788" width="11.26953125" style="46" customWidth="1"/>
    <col min="1789" max="1789" width="14.453125" style="46" customWidth="1"/>
    <col min="1790" max="1790" width="14.26953125" style="46" bestFit="1" customWidth="1"/>
    <col min="1791" max="1791" width="10" style="46" customWidth="1"/>
    <col min="1792" max="1792" width="8.81640625" style="46"/>
    <col min="1793" max="1793" width="12.81640625" style="46" customWidth="1"/>
    <col min="1794" max="1794" width="8.81640625" style="46"/>
    <col min="1795" max="1795" width="12.1796875" style="46" customWidth="1"/>
    <col min="1796" max="2041" width="8.81640625" style="46"/>
    <col min="2042" max="2042" width="29.7265625" style="46" bestFit="1" customWidth="1"/>
    <col min="2043" max="2043" width="43.453125" style="46" bestFit="1" customWidth="1"/>
    <col min="2044" max="2044" width="11.26953125" style="46" customWidth="1"/>
    <col min="2045" max="2045" width="14.453125" style="46" customWidth="1"/>
    <col min="2046" max="2046" width="14.26953125" style="46" bestFit="1" customWidth="1"/>
    <col min="2047" max="2047" width="10" style="46" customWidth="1"/>
    <col min="2048" max="2048" width="8.81640625" style="46"/>
    <col min="2049" max="2049" width="12.81640625" style="46" customWidth="1"/>
    <col min="2050" max="2050" width="8.81640625" style="46"/>
    <col min="2051" max="2051" width="12.1796875" style="46" customWidth="1"/>
    <col min="2052" max="2297" width="8.81640625" style="46"/>
    <col min="2298" max="2298" width="29.7265625" style="46" bestFit="1" customWidth="1"/>
    <col min="2299" max="2299" width="43.453125" style="46" bestFit="1" customWidth="1"/>
    <col min="2300" max="2300" width="11.26953125" style="46" customWidth="1"/>
    <col min="2301" max="2301" width="14.453125" style="46" customWidth="1"/>
    <col min="2302" max="2302" width="14.26953125" style="46" bestFit="1" customWidth="1"/>
    <col min="2303" max="2303" width="10" style="46" customWidth="1"/>
    <col min="2304" max="2304" width="8.81640625" style="46"/>
    <col min="2305" max="2305" width="12.81640625" style="46" customWidth="1"/>
    <col min="2306" max="2306" width="8.81640625" style="46"/>
    <col min="2307" max="2307" width="12.1796875" style="46" customWidth="1"/>
    <col min="2308" max="2553" width="8.81640625" style="46"/>
    <col min="2554" max="2554" width="29.7265625" style="46" bestFit="1" customWidth="1"/>
    <col min="2555" max="2555" width="43.453125" style="46" bestFit="1" customWidth="1"/>
    <col min="2556" max="2556" width="11.26953125" style="46" customWidth="1"/>
    <col min="2557" max="2557" width="14.453125" style="46" customWidth="1"/>
    <col min="2558" max="2558" width="14.26953125" style="46" bestFit="1" customWidth="1"/>
    <col min="2559" max="2559" width="10" style="46" customWidth="1"/>
    <col min="2560" max="2560" width="8.81640625" style="46"/>
    <col min="2561" max="2561" width="12.81640625" style="46" customWidth="1"/>
    <col min="2562" max="2562" width="8.81640625" style="46"/>
    <col min="2563" max="2563" width="12.1796875" style="46" customWidth="1"/>
    <col min="2564" max="2809" width="8.81640625" style="46"/>
    <col min="2810" max="2810" width="29.7265625" style="46" bestFit="1" customWidth="1"/>
    <col min="2811" max="2811" width="43.453125" style="46" bestFit="1" customWidth="1"/>
    <col min="2812" max="2812" width="11.26953125" style="46" customWidth="1"/>
    <col min="2813" max="2813" width="14.453125" style="46" customWidth="1"/>
    <col min="2814" max="2814" width="14.26953125" style="46" bestFit="1" customWidth="1"/>
    <col min="2815" max="2815" width="10" style="46" customWidth="1"/>
    <col min="2816" max="2816" width="8.81640625" style="46"/>
    <col min="2817" max="2817" width="12.81640625" style="46" customWidth="1"/>
    <col min="2818" max="2818" width="8.81640625" style="46"/>
    <col min="2819" max="2819" width="12.1796875" style="46" customWidth="1"/>
    <col min="2820" max="3065" width="8.81640625" style="46"/>
    <col min="3066" max="3066" width="29.7265625" style="46" bestFit="1" customWidth="1"/>
    <col min="3067" max="3067" width="43.453125" style="46" bestFit="1" customWidth="1"/>
    <col min="3068" max="3068" width="11.26953125" style="46" customWidth="1"/>
    <col min="3069" max="3069" width="14.453125" style="46" customWidth="1"/>
    <col min="3070" max="3070" width="14.26953125" style="46" bestFit="1" customWidth="1"/>
    <col min="3071" max="3071" width="10" style="46" customWidth="1"/>
    <col min="3072" max="3072" width="8.81640625" style="46"/>
    <col min="3073" max="3073" width="12.81640625" style="46" customWidth="1"/>
    <col min="3074" max="3074" width="8.81640625" style="46"/>
    <col min="3075" max="3075" width="12.1796875" style="46" customWidth="1"/>
    <col min="3076" max="3321" width="8.81640625" style="46"/>
    <col min="3322" max="3322" width="29.7265625" style="46" bestFit="1" customWidth="1"/>
    <col min="3323" max="3323" width="43.453125" style="46" bestFit="1" customWidth="1"/>
    <col min="3324" max="3324" width="11.26953125" style="46" customWidth="1"/>
    <col min="3325" max="3325" width="14.453125" style="46" customWidth="1"/>
    <col min="3326" max="3326" width="14.26953125" style="46" bestFit="1" customWidth="1"/>
    <col min="3327" max="3327" width="10" style="46" customWidth="1"/>
    <col min="3328" max="3328" width="8.81640625" style="46"/>
    <col min="3329" max="3329" width="12.81640625" style="46" customWidth="1"/>
    <col min="3330" max="3330" width="8.81640625" style="46"/>
    <col min="3331" max="3331" width="12.1796875" style="46" customWidth="1"/>
    <col min="3332" max="3577" width="8.81640625" style="46"/>
    <col min="3578" max="3578" width="29.7265625" style="46" bestFit="1" customWidth="1"/>
    <col min="3579" max="3579" width="43.453125" style="46" bestFit="1" customWidth="1"/>
    <col min="3580" max="3580" width="11.26953125" style="46" customWidth="1"/>
    <col min="3581" max="3581" width="14.453125" style="46" customWidth="1"/>
    <col min="3582" max="3582" width="14.26953125" style="46" bestFit="1" customWidth="1"/>
    <col min="3583" max="3583" width="10" style="46" customWidth="1"/>
    <col min="3584" max="3584" width="8.81640625" style="46"/>
    <col min="3585" max="3585" width="12.81640625" style="46" customWidth="1"/>
    <col min="3586" max="3586" width="8.81640625" style="46"/>
    <col min="3587" max="3587" width="12.1796875" style="46" customWidth="1"/>
    <col min="3588" max="3833" width="8.81640625" style="46"/>
    <col min="3834" max="3834" width="29.7265625" style="46" bestFit="1" customWidth="1"/>
    <col min="3835" max="3835" width="43.453125" style="46" bestFit="1" customWidth="1"/>
    <col min="3836" max="3836" width="11.26953125" style="46" customWidth="1"/>
    <col min="3837" max="3837" width="14.453125" style="46" customWidth="1"/>
    <col min="3838" max="3838" width="14.26953125" style="46" bestFit="1" customWidth="1"/>
    <col min="3839" max="3839" width="10" style="46" customWidth="1"/>
    <col min="3840" max="3840" width="8.81640625" style="46"/>
    <col min="3841" max="3841" width="12.81640625" style="46" customWidth="1"/>
    <col min="3842" max="3842" width="8.81640625" style="46"/>
    <col min="3843" max="3843" width="12.1796875" style="46" customWidth="1"/>
    <col min="3844" max="4089" width="8.81640625" style="46"/>
    <col min="4090" max="4090" width="29.7265625" style="46" bestFit="1" customWidth="1"/>
    <col min="4091" max="4091" width="43.453125" style="46" bestFit="1" customWidth="1"/>
    <col min="4092" max="4092" width="11.26953125" style="46" customWidth="1"/>
    <col min="4093" max="4093" width="14.453125" style="46" customWidth="1"/>
    <col min="4094" max="4094" width="14.26953125" style="46" bestFit="1" customWidth="1"/>
    <col min="4095" max="4095" width="10" style="46" customWidth="1"/>
    <col min="4096" max="4096" width="8.81640625" style="46"/>
    <col min="4097" max="4097" width="12.81640625" style="46" customWidth="1"/>
    <col min="4098" max="4098" width="8.81640625" style="46"/>
    <col min="4099" max="4099" width="12.1796875" style="46" customWidth="1"/>
    <col min="4100" max="4345" width="8.81640625" style="46"/>
    <col min="4346" max="4346" width="29.7265625" style="46" bestFit="1" customWidth="1"/>
    <col min="4347" max="4347" width="43.453125" style="46" bestFit="1" customWidth="1"/>
    <col min="4348" max="4348" width="11.26953125" style="46" customWidth="1"/>
    <col min="4349" max="4349" width="14.453125" style="46" customWidth="1"/>
    <col min="4350" max="4350" width="14.26953125" style="46" bestFit="1" customWidth="1"/>
    <col min="4351" max="4351" width="10" style="46" customWidth="1"/>
    <col min="4352" max="4352" width="8.81640625" style="46"/>
    <col min="4353" max="4353" width="12.81640625" style="46" customWidth="1"/>
    <col min="4354" max="4354" width="8.81640625" style="46"/>
    <col min="4355" max="4355" width="12.1796875" style="46" customWidth="1"/>
    <col min="4356" max="4601" width="8.81640625" style="46"/>
    <col min="4602" max="4602" width="29.7265625" style="46" bestFit="1" customWidth="1"/>
    <col min="4603" max="4603" width="43.453125" style="46" bestFit="1" customWidth="1"/>
    <col min="4604" max="4604" width="11.26953125" style="46" customWidth="1"/>
    <col min="4605" max="4605" width="14.453125" style="46" customWidth="1"/>
    <col min="4606" max="4606" width="14.26953125" style="46" bestFit="1" customWidth="1"/>
    <col min="4607" max="4607" width="10" style="46" customWidth="1"/>
    <col min="4608" max="4608" width="8.81640625" style="46"/>
    <col min="4609" max="4609" width="12.81640625" style="46" customWidth="1"/>
    <col min="4610" max="4610" width="8.81640625" style="46"/>
    <col min="4611" max="4611" width="12.1796875" style="46" customWidth="1"/>
    <col min="4612" max="4857" width="8.81640625" style="46"/>
    <col min="4858" max="4858" width="29.7265625" style="46" bestFit="1" customWidth="1"/>
    <col min="4859" max="4859" width="43.453125" style="46" bestFit="1" customWidth="1"/>
    <col min="4860" max="4860" width="11.26953125" style="46" customWidth="1"/>
    <col min="4861" max="4861" width="14.453125" style="46" customWidth="1"/>
    <col min="4862" max="4862" width="14.26953125" style="46" bestFit="1" customWidth="1"/>
    <col min="4863" max="4863" width="10" style="46" customWidth="1"/>
    <col min="4864" max="4864" width="8.81640625" style="46"/>
    <col min="4865" max="4865" width="12.81640625" style="46" customWidth="1"/>
    <col min="4866" max="4866" width="8.81640625" style="46"/>
    <col min="4867" max="4867" width="12.1796875" style="46" customWidth="1"/>
    <col min="4868" max="5113" width="8.81640625" style="46"/>
    <col min="5114" max="5114" width="29.7265625" style="46" bestFit="1" customWidth="1"/>
    <col min="5115" max="5115" width="43.453125" style="46" bestFit="1" customWidth="1"/>
    <col min="5116" max="5116" width="11.26953125" style="46" customWidth="1"/>
    <col min="5117" max="5117" width="14.453125" style="46" customWidth="1"/>
    <col min="5118" max="5118" width="14.26953125" style="46" bestFit="1" customWidth="1"/>
    <col min="5119" max="5119" width="10" style="46" customWidth="1"/>
    <col min="5120" max="5120" width="8.81640625" style="46"/>
    <col min="5121" max="5121" width="12.81640625" style="46" customWidth="1"/>
    <col min="5122" max="5122" width="8.81640625" style="46"/>
    <col min="5123" max="5123" width="12.1796875" style="46" customWidth="1"/>
    <col min="5124" max="5369" width="8.81640625" style="46"/>
    <col min="5370" max="5370" width="29.7265625" style="46" bestFit="1" customWidth="1"/>
    <col min="5371" max="5371" width="43.453125" style="46" bestFit="1" customWidth="1"/>
    <col min="5372" max="5372" width="11.26953125" style="46" customWidth="1"/>
    <col min="5373" max="5373" width="14.453125" style="46" customWidth="1"/>
    <col min="5374" max="5374" width="14.26953125" style="46" bestFit="1" customWidth="1"/>
    <col min="5375" max="5375" width="10" style="46" customWidth="1"/>
    <col min="5376" max="5376" width="8.81640625" style="46"/>
    <col min="5377" max="5377" width="12.81640625" style="46" customWidth="1"/>
    <col min="5378" max="5378" width="8.81640625" style="46"/>
    <col min="5379" max="5379" width="12.1796875" style="46" customWidth="1"/>
    <col min="5380" max="5625" width="8.81640625" style="46"/>
    <col min="5626" max="5626" width="29.7265625" style="46" bestFit="1" customWidth="1"/>
    <col min="5627" max="5627" width="43.453125" style="46" bestFit="1" customWidth="1"/>
    <col min="5628" max="5628" width="11.26953125" style="46" customWidth="1"/>
    <col min="5629" max="5629" width="14.453125" style="46" customWidth="1"/>
    <col min="5630" max="5630" width="14.26953125" style="46" bestFit="1" customWidth="1"/>
    <col min="5631" max="5631" width="10" style="46" customWidth="1"/>
    <col min="5632" max="5632" width="8.81640625" style="46"/>
    <col min="5633" max="5633" width="12.81640625" style="46" customWidth="1"/>
    <col min="5634" max="5634" width="8.81640625" style="46"/>
    <col min="5635" max="5635" width="12.1796875" style="46" customWidth="1"/>
    <col min="5636" max="5881" width="8.81640625" style="46"/>
    <col min="5882" max="5882" width="29.7265625" style="46" bestFit="1" customWidth="1"/>
    <col min="5883" max="5883" width="43.453125" style="46" bestFit="1" customWidth="1"/>
    <col min="5884" max="5884" width="11.26953125" style="46" customWidth="1"/>
    <col min="5885" max="5885" width="14.453125" style="46" customWidth="1"/>
    <col min="5886" max="5886" width="14.26953125" style="46" bestFit="1" customWidth="1"/>
    <col min="5887" max="5887" width="10" style="46" customWidth="1"/>
    <col min="5888" max="5888" width="8.81640625" style="46"/>
    <col min="5889" max="5889" width="12.81640625" style="46" customWidth="1"/>
    <col min="5890" max="5890" width="8.81640625" style="46"/>
    <col min="5891" max="5891" width="12.1796875" style="46" customWidth="1"/>
    <col min="5892" max="6137" width="8.81640625" style="46"/>
    <col min="6138" max="6138" width="29.7265625" style="46" bestFit="1" customWidth="1"/>
    <col min="6139" max="6139" width="43.453125" style="46" bestFit="1" customWidth="1"/>
    <col min="6140" max="6140" width="11.26953125" style="46" customWidth="1"/>
    <col min="6141" max="6141" width="14.453125" style="46" customWidth="1"/>
    <col min="6142" max="6142" width="14.26953125" style="46" bestFit="1" customWidth="1"/>
    <col min="6143" max="6143" width="10" style="46" customWidth="1"/>
    <col min="6144" max="6144" width="8.81640625" style="46"/>
    <col min="6145" max="6145" width="12.81640625" style="46" customWidth="1"/>
    <col min="6146" max="6146" width="8.81640625" style="46"/>
    <col min="6147" max="6147" width="12.1796875" style="46" customWidth="1"/>
    <col min="6148" max="6393" width="8.81640625" style="46"/>
    <col min="6394" max="6394" width="29.7265625" style="46" bestFit="1" customWidth="1"/>
    <col min="6395" max="6395" width="43.453125" style="46" bestFit="1" customWidth="1"/>
    <col min="6396" max="6396" width="11.26953125" style="46" customWidth="1"/>
    <col min="6397" max="6397" width="14.453125" style="46" customWidth="1"/>
    <col min="6398" max="6398" width="14.26953125" style="46" bestFit="1" customWidth="1"/>
    <col min="6399" max="6399" width="10" style="46" customWidth="1"/>
    <col min="6400" max="6400" width="8.81640625" style="46"/>
    <col min="6401" max="6401" width="12.81640625" style="46" customWidth="1"/>
    <col min="6402" max="6402" width="8.81640625" style="46"/>
    <col min="6403" max="6403" width="12.1796875" style="46" customWidth="1"/>
    <col min="6404" max="6649" width="8.81640625" style="46"/>
    <col min="6650" max="6650" width="29.7265625" style="46" bestFit="1" customWidth="1"/>
    <col min="6651" max="6651" width="43.453125" style="46" bestFit="1" customWidth="1"/>
    <col min="6652" max="6652" width="11.26953125" style="46" customWidth="1"/>
    <col min="6653" max="6653" width="14.453125" style="46" customWidth="1"/>
    <col min="6654" max="6654" width="14.26953125" style="46" bestFit="1" customWidth="1"/>
    <col min="6655" max="6655" width="10" style="46" customWidth="1"/>
    <col min="6656" max="6656" width="8.81640625" style="46"/>
    <col min="6657" max="6657" width="12.81640625" style="46" customWidth="1"/>
    <col min="6658" max="6658" width="8.81640625" style="46"/>
    <col min="6659" max="6659" width="12.1796875" style="46" customWidth="1"/>
    <col min="6660" max="6905" width="8.81640625" style="46"/>
    <col min="6906" max="6906" width="29.7265625" style="46" bestFit="1" customWidth="1"/>
    <col min="6907" max="6907" width="43.453125" style="46" bestFit="1" customWidth="1"/>
    <col min="6908" max="6908" width="11.26953125" style="46" customWidth="1"/>
    <col min="6909" max="6909" width="14.453125" style="46" customWidth="1"/>
    <col min="6910" max="6910" width="14.26953125" style="46" bestFit="1" customWidth="1"/>
    <col min="6911" max="6911" width="10" style="46" customWidth="1"/>
    <col min="6912" max="6912" width="8.81640625" style="46"/>
    <col min="6913" max="6913" width="12.81640625" style="46" customWidth="1"/>
    <col min="6914" max="6914" width="8.81640625" style="46"/>
    <col min="6915" max="6915" width="12.1796875" style="46" customWidth="1"/>
    <col min="6916" max="7161" width="8.81640625" style="46"/>
    <col min="7162" max="7162" width="29.7265625" style="46" bestFit="1" customWidth="1"/>
    <col min="7163" max="7163" width="43.453125" style="46" bestFit="1" customWidth="1"/>
    <col min="7164" max="7164" width="11.26953125" style="46" customWidth="1"/>
    <col min="7165" max="7165" width="14.453125" style="46" customWidth="1"/>
    <col min="7166" max="7166" width="14.26953125" style="46" bestFit="1" customWidth="1"/>
    <col min="7167" max="7167" width="10" style="46" customWidth="1"/>
    <col min="7168" max="7168" width="8.81640625" style="46"/>
    <col min="7169" max="7169" width="12.81640625" style="46" customWidth="1"/>
    <col min="7170" max="7170" width="8.81640625" style="46"/>
    <col min="7171" max="7171" width="12.1796875" style="46" customWidth="1"/>
    <col min="7172" max="7417" width="8.81640625" style="46"/>
    <col min="7418" max="7418" width="29.7265625" style="46" bestFit="1" customWidth="1"/>
    <col min="7419" max="7419" width="43.453125" style="46" bestFit="1" customWidth="1"/>
    <col min="7420" max="7420" width="11.26953125" style="46" customWidth="1"/>
    <col min="7421" max="7421" width="14.453125" style="46" customWidth="1"/>
    <col min="7422" max="7422" width="14.26953125" style="46" bestFit="1" customWidth="1"/>
    <col min="7423" max="7423" width="10" style="46" customWidth="1"/>
    <col min="7424" max="7424" width="8.81640625" style="46"/>
    <col min="7425" max="7425" width="12.81640625" style="46" customWidth="1"/>
    <col min="7426" max="7426" width="8.81640625" style="46"/>
    <col min="7427" max="7427" width="12.1796875" style="46" customWidth="1"/>
    <col min="7428" max="7673" width="8.81640625" style="46"/>
    <col min="7674" max="7674" width="29.7265625" style="46" bestFit="1" customWidth="1"/>
    <col min="7675" max="7675" width="43.453125" style="46" bestFit="1" customWidth="1"/>
    <col min="7676" max="7676" width="11.26953125" style="46" customWidth="1"/>
    <col min="7677" max="7677" width="14.453125" style="46" customWidth="1"/>
    <col min="7678" max="7678" width="14.26953125" style="46" bestFit="1" customWidth="1"/>
    <col min="7679" max="7679" width="10" style="46" customWidth="1"/>
    <col min="7680" max="7680" width="8.81640625" style="46"/>
    <col min="7681" max="7681" width="12.81640625" style="46" customWidth="1"/>
    <col min="7682" max="7682" width="8.81640625" style="46"/>
    <col min="7683" max="7683" width="12.1796875" style="46" customWidth="1"/>
    <col min="7684" max="7929" width="8.81640625" style="46"/>
    <col min="7930" max="7930" width="29.7265625" style="46" bestFit="1" customWidth="1"/>
    <col min="7931" max="7931" width="43.453125" style="46" bestFit="1" customWidth="1"/>
    <col min="7932" max="7932" width="11.26953125" style="46" customWidth="1"/>
    <col min="7933" max="7933" width="14.453125" style="46" customWidth="1"/>
    <col min="7934" max="7934" width="14.26953125" style="46" bestFit="1" customWidth="1"/>
    <col min="7935" max="7935" width="10" style="46" customWidth="1"/>
    <col min="7936" max="7936" width="8.81640625" style="46"/>
    <col min="7937" max="7937" width="12.81640625" style="46" customWidth="1"/>
    <col min="7938" max="7938" width="8.81640625" style="46"/>
    <col min="7939" max="7939" width="12.1796875" style="46" customWidth="1"/>
    <col min="7940" max="8185" width="8.81640625" style="46"/>
    <col min="8186" max="8186" width="29.7265625" style="46" bestFit="1" customWidth="1"/>
    <col min="8187" max="8187" width="43.453125" style="46" bestFit="1" customWidth="1"/>
    <col min="8188" max="8188" width="11.26953125" style="46" customWidth="1"/>
    <col min="8189" max="8189" width="14.453125" style="46" customWidth="1"/>
    <col min="8190" max="8190" width="14.26953125" style="46" bestFit="1" customWidth="1"/>
    <col min="8191" max="8191" width="10" style="46" customWidth="1"/>
    <col min="8192" max="8192" width="8.81640625" style="46"/>
    <col min="8193" max="8193" width="12.81640625" style="46" customWidth="1"/>
    <col min="8194" max="8194" width="8.81640625" style="46"/>
    <col min="8195" max="8195" width="12.1796875" style="46" customWidth="1"/>
    <col min="8196" max="8441" width="8.81640625" style="46"/>
    <col min="8442" max="8442" width="29.7265625" style="46" bestFit="1" customWidth="1"/>
    <col min="8443" max="8443" width="43.453125" style="46" bestFit="1" customWidth="1"/>
    <col min="8444" max="8444" width="11.26953125" style="46" customWidth="1"/>
    <col min="8445" max="8445" width="14.453125" style="46" customWidth="1"/>
    <col min="8446" max="8446" width="14.26953125" style="46" bestFit="1" customWidth="1"/>
    <col min="8447" max="8447" width="10" style="46" customWidth="1"/>
    <col min="8448" max="8448" width="8.81640625" style="46"/>
    <col min="8449" max="8449" width="12.81640625" style="46" customWidth="1"/>
    <col min="8450" max="8450" width="8.81640625" style="46"/>
    <col min="8451" max="8451" width="12.1796875" style="46" customWidth="1"/>
    <col min="8452" max="8697" width="8.81640625" style="46"/>
    <col min="8698" max="8698" width="29.7265625" style="46" bestFit="1" customWidth="1"/>
    <col min="8699" max="8699" width="43.453125" style="46" bestFit="1" customWidth="1"/>
    <col min="8700" max="8700" width="11.26953125" style="46" customWidth="1"/>
    <col min="8701" max="8701" width="14.453125" style="46" customWidth="1"/>
    <col min="8702" max="8702" width="14.26953125" style="46" bestFit="1" customWidth="1"/>
    <col min="8703" max="8703" width="10" style="46" customWidth="1"/>
    <col min="8704" max="8704" width="8.81640625" style="46"/>
    <col min="8705" max="8705" width="12.81640625" style="46" customWidth="1"/>
    <col min="8706" max="8706" width="8.81640625" style="46"/>
    <col min="8707" max="8707" width="12.1796875" style="46" customWidth="1"/>
    <col min="8708" max="8953" width="8.81640625" style="46"/>
    <col min="8954" max="8954" width="29.7265625" style="46" bestFit="1" customWidth="1"/>
    <col min="8955" max="8955" width="43.453125" style="46" bestFit="1" customWidth="1"/>
    <col min="8956" max="8956" width="11.26953125" style="46" customWidth="1"/>
    <col min="8957" max="8957" width="14.453125" style="46" customWidth="1"/>
    <col min="8958" max="8958" width="14.26953125" style="46" bestFit="1" customWidth="1"/>
    <col min="8959" max="8959" width="10" style="46" customWidth="1"/>
    <col min="8960" max="8960" width="8.81640625" style="46"/>
    <col min="8961" max="8961" width="12.81640625" style="46" customWidth="1"/>
    <col min="8962" max="8962" width="8.81640625" style="46"/>
    <col min="8963" max="8963" width="12.1796875" style="46" customWidth="1"/>
    <col min="8964" max="9209" width="8.81640625" style="46"/>
    <col min="9210" max="9210" width="29.7265625" style="46" bestFit="1" customWidth="1"/>
    <col min="9211" max="9211" width="43.453125" style="46" bestFit="1" customWidth="1"/>
    <col min="9212" max="9212" width="11.26953125" style="46" customWidth="1"/>
    <col min="9213" max="9213" width="14.453125" style="46" customWidth="1"/>
    <col min="9214" max="9214" width="14.26953125" style="46" bestFit="1" customWidth="1"/>
    <col min="9215" max="9215" width="10" style="46" customWidth="1"/>
    <col min="9216" max="9216" width="8.81640625" style="46"/>
    <col min="9217" max="9217" width="12.81640625" style="46" customWidth="1"/>
    <col min="9218" max="9218" width="8.81640625" style="46"/>
    <col min="9219" max="9219" width="12.1796875" style="46" customWidth="1"/>
    <col min="9220" max="9465" width="8.81640625" style="46"/>
    <col min="9466" max="9466" width="29.7265625" style="46" bestFit="1" customWidth="1"/>
    <col min="9467" max="9467" width="43.453125" style="46" bestFit="1" customWidth="1"/>
    <col min="9468" max="9468" width="11.26953125" style="46" customWidth="1"/>
    <col min="9469" max="9469" width="14.453125" style="46" customWidth="1"/>
    <col min="9470" max="9470" width="14.26953125" style="46" bestFit="1" customWidth="1"/>
    <col min="9471" max="9471" width="10" style="46" customWidth="1"/>
    <col min="9472" max="9472" width="8.81640625" style="46"/>
    <col min="9473" max="9473" width="12.81640625" style="46" customWidth="1"/>
    <col min="9474" max="9474" width="8.81640625" style="46"/>
    <col min="9475" max="9475" width="12.1796875" style="46" customWidth="1"/>
    <col min="9476" max="9721" width="8.81640625" style="46"/>
    <col min="9722" max="9722" width="29.7265625" style="46" bestFit="1" customWidth="1"/>
    <col min="9723" max="9723" width="43.453125" style="46" bestFit="1" customWidth="1"/>
    <col min="9724" max="9724" width="11.26953125" style="46" customWidth="1"/>
    <col min="9725" max="9725" width="14.453125" style="46" customWidth="1"/>
    <col min="9726" max="9726" width="14.26953125" style="46" bestFit="1" customWidth="1"/>
    <col min="9727" max="9727" width="10" style="46" customWidth="1"/>
    <col min="9728" max="9728" width="8.81640625" style="46"/>
    <col min="9729" max="9729" width="12.81640625" style="46" customWidth="1"/>
    <col min="9730" max="9730" width="8.81640625" style="46"/>
    <col min="9731" max="9731" width="12.1796875" style="46" customWidth="1"/>
    <col min="9732" max="9977" width="8.81640625" style="46"/>
    <col min="9978" max="9978" width="29.7265625" style="46" bestFit="1" customWidth="1"/>
    <col min="9979" max="9979" width="43.453125" style="46" bestFit="1" customWidth="1"/>
    <col min="9980" max="9980" width="11.26953125" style="46" customWidth="1"/>
    <col min="9981" max="9981" width="14.453125" style="46" customWidth="1"/>
    <col min="9982" max="9982" width="14.26953125" style="46" bestFit="1" customWidth="1"/>
    <col min="9983" max="9983" width="10" style="46" customWidth="1"/>
    <col min="9984" max="9984" width="8.81640625" style="46"/>
    <col min="9985" max="9985" width="12.81640625" style="46" customWidth="1"/>
    <col min="9986" max="9986" width="8.81640625" style="46"/>
    <col min="9987" max="9987" width="12.1796875" style="46" customWidth="1"/>
    <col min="9988" max="10233" width="8.81640625" style="46"/>
    <col min="10234" max="10234" width="29.7265625" style="46" bestFit="1" customWidth="1"/>
    <col min="10235" max="10235" width="43.453125" style="46" bestFit="1" customWidth="1"/>
    <col min="10236" max="10236" width="11.26953125" style="46" customWidth="1"/>
    <col min="10237" max="10237" width="14.453125" style="46" customWidth="1"/>
    <col min="10238" max="10238" width="14.26953125" style="46" bestFit="1" customWidth="1"/>
    <col min="10239" max="10239" width="10" style="46" customWidth="1"/>
    <col min="10240" max="10240" width="8.81640625" style="46"/>
    <col min="10241" max="10241" width="12.81640625" style="46" customWidth="1"/>
    <col min="10242" max="10242" width="8.81640625" style="46"/>
    <col min="10243" max="10243" width="12.1796875" style="46" customWidth="1"/>
    <col min="10244" max="10489" width="8.81640625" style="46"/>
    <col min="10490" max="10490" width="29.7265625" style="46" bestFit="1" customWidth="1"/>
    <col min="10491" max="10491" width="43.453125" style="46" bestFit="1" customWidth="1"/>
    <col min="10492" max="10492" width="11.26953125" style="46" customWidth="1"/>
    <col min="10493" max="10493" width="14.453125" style="46" customWidth="1"/>
    <col min="10494" max="10494" width="14.26953125" style="46" bestFit="1" customWidth="1"/>
    <col min="10495" max="10495" width="10" style="46" customWidth="1"/>
    <col min="10496" max="10496" width="8.81640625" style="46"/>
    <col min="10497" max="10497" width="12.81640625" style="46" customWidth="1"/>
    <col min="10498" max="10498" width="8.81640625" style="46"/>
    <col min="10499" max="10499" width="12.1796875" style="46" customWidth="1"/>
    <col min="10500" max="10745" width="8.81640625" style="46"/>
    <col min="10746" max="10746" width="29.7265625" style="46" bestFit="1" customWidth="1"/>
    <col min="10747" max="10747" width="43.453125" style="46" bestFit="1" customWidth="1"/>
    <col min="10748" max="10748" width="11.26953125" style="46" customWidth="1"/>
    <col min="10749" max="10749" width="14.453125" style="46" customWidth="1"/>
    <col min="10750" max="10750" width="14.26953125" style="46" bestFit="1" customWidth="1"/>
    <col min="10751" max="10751" width="10" style="46" customWidth="1"/>
    <col min="10752" max="10752" width="8.81640625" style="46"/>
    <col min="10753" max="10753" width="12.81640625" style="46" customWidth="1"/>
    <col min="10754" max="10754" width="8.81640625" style="46"/>
    <col min="10755" max="10755" width="12.1796875" style="46" customWidth="1"/>
    <col min="10756" max="11001" width="8.81640625" style="46"/>
    <col min="11002" max="11002" width="29.7265625" style="46" bestFit="1" customWidth="1"/>
    <col min="11003" max="11003" width="43.453125" style="46" bestFit="1" customWidth="1"/>
    <col min="11004" max="11004" width="11.26953125" style="46" customWidth="1"/>
    <col min="11005" max="11005" width="14.453125" style="46" customWidth="1"/>
    <col min="11006" max="11006" width="14.26953125" style="46" bestFit="1" customWidth="1"/>
    <col min="11007" max="11007" width="10" style="46" customWidth="1"/>
    <col min="11008" max="11008" width="8.81640625" style="46"/>
    <col min="11009" max="11009" width="12.81640625" style="46" customWidth="1"/>
    <col min="11010" max="11010" width="8.81640625" style="46"/>
    <col min="11011" max="11011" width="12.1796875" style="46" customWidth="1"/>
    <col min="11012" max="11257" width="8.81640625" style="46"/>
    <col min="11258" max="11258" width="29.7265625" style="46" bestFit="1" customWidth="1"/>
    <col min="11259" max="11259" width="43.453125" style="46" bestFit="1" customWidth="1"/>
    <col min="11260" max="11260" width="11.26953125" style="46" customWidth="1"/>
    <col min="11261" max="11261" width="14.453125" style="46" customWidth="1"/>
    <col min="11262" max="11262" width="14.26953125" style="46" bestFit="1" customWidth="1"/>
    <col min="11263" max="11263" width="10" style="46" customWidth="1"/>
    <col min="11264" max="11264" width="8.81640625" style="46"/>
    <col min="11265" max="11265" width="12.81640625" style="46" customWidth="1"/>
    <col min="11266" max="11266" width="8.81640625" style="46"/>
    <col min="11267" max="11267" width="12.1796875" style="46" customWidth="1"/>
    <col min="11268" max="11513" width="8.81640625" style="46"/>
    <col min="11514" max="11514" width="29.7265625" style="46" bestFit="1" customWidth="1"/>
    <col min="11515" max="11515" width="43.453125" style="46" bestFit="1" customWidth="1"/>
    <col min="11516" max="11516" width="11.26953125" style="46" customWidth="1"/>
    <col min="11517" max="11517" width="14.453125" style="46" customWidth="1"/>
    <col min="11518" max="11518" width="14.26953125" style="46" bestFit="1" customWidth="1"/>
    <col min="11519" max="11519" width="10" style="46" customWidth="1"/>
    <col min="11520" max="11520" width="8.81640625" style="46"/>
    <col min="11521" max="11521" width="12.81640625" style="46" customWidth="1"/>
    <col min="11522" max="11522" width="8.81640625" style="46"/>
    <col min="11523" max="11523" width="12.1796875" style="46" customWidth="1"/>
    <col min="11524" max="11769" width="8.81640625" style="46"/>
    <col min="11770" max="11770" width="29.7265625" style="46" bestFit="1" customWidth="1"/>
    <col min="11771" max="11771" width="43.453125" style="46" bestFit="1" customWidth="1"/>
    <col min="11772" max="11772" width="11.26953125" style="46" customWidth="1"/>
    <col min="11773" max="11773" width="14.453125" style="46" customWidth="1"/>
    <col min="11774" max="11774" width="14.26953125" style="46" bestFit="1" customWidth="1"/>
    <col min="11775" max="11775" width="10" style="46" customWidth="1"/>
    <col min="11776" max="11776" width="8.81640625" style="46"/>
    <col min="11777" max="11777" width="12.81640625" style="46" customWidth="1"/>
    <col min="11778" max="11778" width="8.81640625" style="46"/>
    <col min="11779" max="11779" width="12.1796875" style="46" customWidth="1"/>
    <col min="11780" max="12025" width="8.81640625" style="46"/>
    <col min="12026" max="12026" width="29.7265625" style="46" bestFit="1" customWidth="1"/>
    <col min="12027" max="12027" width="43.453125" style="46" bestFit="1" customWidth="1"/>
    <col min="12028" max="12028" width="11.26953125" style="46" customWidth="1"/>
    <col min="12029" max="12029" width="14.453125" style="46" customWidth="1"/>
    <col min="12030" max="12030" width="14.26953125" style="46" bestFit="1" customWidth="1"/>
    <col min="12031" max="12031" width="10" style="46" customWidth="1"/>
    <col min="12032" max="12032" width="8.81640625" style="46"/>
    <col min="12033" max="12033" width="12.81640625" style="46" customWidth="1"/>
    <col min="12034" max="12034" width="8.81640625" style="46"/>
    <col min="12035" max="12035" width="12.1796875" style="46" customWidth="1"/>
    <col min="12036" max="12281" width="8.81640625" style="46"/>
    <col min="12282" max="12282" width="29.7265625" style="46" bestFit="1" customWidth="1"/>
    <col min="12283" max="12283" width="43.453125" style="46" bestFit="1" customWidth="1"/>
    <col min="12284" max="12284" width="11.26953125" style="46" customWidth="1"/>
    <col min="12285" max="12285" width="14.453125" style="46" customWidth="1"/>
    <col min="12286" max="12286" width="14.26953125" style="46" bestFit="1" customWidth="1"/>
    <col min="12287" max="12287" width="10" style="46" customWidth="1"/>
    <col min="12288" max="12288" width="8.81640625" style="46"/>
    <col min="12289" max="12289" width="12.81640625" style="46" customWidth="1"/>
    <col min="12290" max="12290" width="8.81640625" style="46"/>
    <col min="12291" max="12291" width="12.1796875" style="46" customWidth="1"/>
    <col min="12292" max="12537" width="8.81640625" style="46"/>
    <col min="12538" max="12538" width="29.7265625" style="46" bestFit="1" customWidth="1"/>
    <col min="12539" max="12539" width="43.453125" style="46" bestFit="1" customWidth="1"/>
    <col min="12540" max="12540" width="11.26953125" style="46" customWidth="1"/>
    <col min="12541" max="12541" width="14.453125" style="46" customWidth="1"/>
    <col min="12542" max="12542" width="14.26953125" style="46" bestFit="1" customWidth="1"/>
    <col min="12543" max="12543" width="10" style="46" customWidth="1"/>
    <col min="12544" max="12544" width="8.81640625" style="46"/>
    <col min="12545" max="12545" width="12.81640625" style="46" customWidth="1"/>
    <col min="12546" max="12546" width="8.81640625" style="46"/>
    <col min="12547" max="12547" width="12.1796875" style="46" customWidth="1"/>
    <col min="12548" max="12793" width="8.81640625" style="46"/>
    <col min="12794" max="12794" width="29.7265625" style="46" bestFit="1" customWidth="1"/>
    <col min="12795" max="12795" width="43.453125" style="46" bestFit="1" customWidth="1"/>
    <col min="12796" max="12796" width="11.26953125" style="46" customWidth="1"/>
    <col min="12797" max="12797" width="14.453125" style="46" customWidth="1"/>
    <col min="12798" max="12798" width="14.26953125" style="46" bestFit="1" customWidth="1"/>
    <col min="12799" max="12799" width="10" style="46" customWidth="1"/>
    <col min="12800" max="12800" width="8.81640625" style="46"/>
    <col min="12801" max="12801" width="12.81640625" style="46" customWidth="1"/>
    <col min="12802" max="12802" width="8.81640625" style="46"/>
    <col min="12803" max="12803" width="12.1796875" style="46" customWidth="1"/>
    <col min="12804" max="13049" width="8.81640625" style="46"/>
    <col min="13050" max="13050" width="29.7265625" style="46" bestFit="1" customWidth="1"/>
    <col min="13051" max="13051" width="43.453125" style="46" bestFit="1" customWidth="1"/>
    <col min="13052" max="13052" width="11.26953125" style="46" customWidth="1"/>
    <col min="13053" max="13053" width="14.453125" style="46" customWidth="1"/>
    <col min="13054" max="13054" width="14.26953125" style="46" bestFit="1" customWidth="1"/>
    <col min="13055" max="13055" width="10" style="46" customWidth="1"/>
    <col min="13056" max="13056" width="8.81640625" style="46"/>
    <col min="13057" max="13057" width="12.81640625" style="46" customWidth="1"/>
    <col min="13058" max="13058" width="8.81640625" style="46"/>
    <col min="13059" max="13059" width="12.1796875" style="46" customWidth="1"/>
    <col min="13060" max="13305" width="8.81640625" style="46"/>
    <col min="13306" max="13306" width="29.7265625" style="46" bestFit="1" customWidth="1"/>
    <col min="13307" max="13307" width="43.453125" style="46" bestFit="1" customWidth="1"/>
    <col min="13308" max="13308" width="11.26953125" style="46" customWidth="1"/>
    <col min="13309" max="13309" width="14.453125" style="46" customWidth="1"/>
    <col min="13310" max="13310" width="14.26953125" style="46" bestFit="1" customWidth="1"/>
    <col min="13311" max="13311" width="10" style="46" customWidth="1"/>
    <col min="13312" max="13312" width="8.81640625" style="46"/>
    <col min="13313" max="13313" width="12.81640625" style="46" customWidth="1"/>
    <col min="13314" max="13314" width="8.81640625" style="46"/>
    <col min="13315" max="13315" width="12.1796875" style="46" customWidth="1"/>
    <col min="13316" max="13561" width="8.81640625" style="46"/>
    <col min="13562" max="13562" width="29.7265625" style="46" bestFit="1" customWidth="1"/>
    <col min="13563" max="13563" width="43.453125" style="46" bestFit="1" customWidth="1"/>
    <col min="13564" max="13564" width="11.26953125" style="46" customWidth="1"/>
    <col min="13565" max="13565" width="14.453125" style="46" customWidth="1"/>
    <col min="13566" max="13566" width="14.26953125" style="46" bestFit="1" customWidth="1"/>
    <col min="13567" max="13567" width="10" style="46" customWidth="1"/>
    <col min="13568" max="13568" width="8.81640625" style="46"/>
    <col min="13569" max="13569" width="12.81640625" style="46" customWidth="1"/>
    <col min="13570" max="13570" width="8.81640625" style="46"/>
    <col min="13571" max="13571" width="12.1796875" style="46" customWidth="1"/>
    <col min="13572" max="13817" width="8.81640625" style="46"/>
    <col min="13818" max="13818" width="29.7265625" style="46" bestFit="1" customWidth="1"/>
    <col min="13819" max="13819" width="43.453125" style="46" bestFit="1" customWidth="1"/>
    <col min="13820" max="13820" width="11.26953125" style="46" customWidth="1"/>
    <col min="13821" max="13821" width="14.453125" style="46" customWidth="1"/>
    <col min="13822" max="13822" width="14.26953125" style="46" bestFit="1" customWidth="1"/>
    <col min="13823" max="13823" width="10" style="46" customWidth="1"/>
    <col min="13824" max="13824" width="8.81640625" style="46"/>
    <col min="13825" max="13825" width="12.81640625" style="46" customWidth="1"/>
    <col min="13826" max="13826" width="8.81640625" style="46"/>
    <col min="13827" max="13827" width="12.1796875" style="46" customWidth="1"/>
    <col min="13828" max="14073" width="8.81640625" style="46"/>
    <col min="14074" max="14074" width="29.7265625" style="46" bestFit="1" customWidth="1"/>
    <col min="14075" max="14075" width="43.453125" style="46" bestFit="1" customWidth="1"/>
    <col min="14076" max="14076" width="11.26953125" style="46" customWidth="1"/>
    <col min="14077" max="14077" width="14.453125" style="46" customWidth="1"/>
    <col min="14078" max="14078" width="14.26953125" style="46" bestFit="1" customWidth="1"/>
    <col min="14079" max="14079" width="10" style="46" customWidth="1"/>
    <col min="14080" max="14080" width="8.81640625" style="46"/>
    <col min="14081" max="14081" width="12.81640625" style="46" customWidth="1"/>
    <col min="14082" max="14082" width="8.81640625" style="46"/>
    <col min="14083" max="14083" width="12.1796875" style="46" customWidth="1"/>
    <col min="14084" max="14329" width="8.81640625" style="46"/>
    <col min="14330" max="14330" width="29.7265625" style="46" bestFit="1" customWidth="1"/>
    <col min="14331" max="14331" width="43.453125" style="46" bestFit="1" customWidth="1"/>
    <col min="14332" max="14332" width="11.26953125" style="46" customWidth="1"/>
    <col min="14333" max="14333" width="14.453125" style="46" customWidth="1"/>
    <col min="14334" max="14334" width="14.26953125" style="46" bestFit="1" customWidth="1"/>
    <col min="14335" max="14335" width="10" style="46" customWidth="1"/>
    <col min="14336" max="14336" width="8.81640625" style="46"/>
    <col min="14337" max="14337" width="12.81640625" style="46" customWidth="1"/>
    <col min="14338" max="14338" width="8.81640625" style="46"/>
    <col min="14339" max="14339" width="12.1796875" style="46" customWidth="1"/>
    <col min="14340" max="14585" width="8.81640625" style="46"/>
    <col min="14586" max="14586" width="29.7265625" style="46" bestFit="1" customWidth="1"/>
    <col min="14587" max="14587" width="43.453125" style="46" bestFit="1" customWidth="1"/>
    <col min="14588" max="14588" width="11.26953125" style="46" customWidth="1"/>
    <col min="14589" max="14589" width="14.453125" style="46" customWidth="1"/>
    <col min="14590" max="14590" width="14.26953125" style="46" bestFit="1" customWidth="1"/>
    <col min="14591" max="14591" width="10" style="46" customWidth="1"/>
    <col min="14592" max="14592" width="8.81640625" style="46"/>
    <col min="14593" max="14593" width="12.81640625" style="46" customWidth="1"/>
    <col min="14594" max="14594" width="8.81640625" style="46"/>
    <col min="14595" max="14595" width="12.1796875" style="46" customWidth="1"/>
    <col min="14596" max="14841" width="8.81640625" style="46"/>
    <col min="14842" max="14842" width="29.7265625" style="46" bestFit="1" customWidth="1"/>
    <col min="14843" max="14843" width="43.453125" style="46" bestFit="1" customWidth="1"/>
    <col min="14844" max="14844" width="11.26953125" style="46" customWidth="1"/>
    <col min="14845" max="14845" width="14.453125" style="46" customWidth="1"/>
    <col min="14846" max="14846" width="14.26953125" style="46" bestFit="1" customWidth="1"/>
    <col min="14847" max="14847" width="10" style="46" customWidth="1"/>
    <col min="14848" max="14848" width="8.81640625" style="46"/>
    <col min="14849" max="14849" width="12.81640625" style="46" customWidth="1"/>
    <col min="14850" max="14850" width="8.81640625" style="46"/>
    <col min="14851" max="14851" width="12.1796875" style="46" customWidth="1"/>
    <col min="14852" max="15097" width="8.81640625" style="46"/>
    <col min="15098" max="15098" width="29.7265625" style="46" bestFit="1" customWidth="1"/>
    <col min="15099" max="15099" width="43.453125" style="46" bestFit="1" customWidth="1"/>
    <col min="15100" max="15100" width="11.26953125" style="46" customWidth="1"/>
    <col min="15101" max="15101" width="14.453125" style="46" customWidth="1"/>
    <col min="15102" max="15102" width="14.26953125" style="46" bestFit="1" customWidth="1"/>
    <col min="15103" max="15103" width="10" style="46" customWidth="1"/>
    <col min="15104" max="15104" width="8.81640625" style="46"/>
    <col min="15105" max="15105" width="12.81640625" style="46" customWidth="1"/>
    <col min="15106" max="15106" width="8.81640625" style="46"/>
    <col min="15107" max="15107" width="12.1796875" style="46" customWidth="1"/>
    <col min="15108" max="15353" width="8.81640625" style="46"/>
    <col min="15354" max="15354" width="29.7265625" style="46" bestFit="1" customWidth="1"/>
    <col min="15355" max="15355" width="43.453125" style="46" bestFit="1" customWidth="1"/>
    <col min="15356" max="15356" width="11.26953125" style="46" customWidth="1"/>
    <col min="15357" max="15357" width="14.453125" style="46" customWidth="1"/>
    <col min="15358" max="15358" width="14.26953125" style="46" bestFit="1" customWidth="1"/>
    <col min="15359" max="15359" width="10" style="46" customWidth="1"/>
    <col min="15360" max="15360" width="8.81640625" style="46"/>
    <col min="15361" max="15361" width="12.81640625" style="46" customWidth="1"/>
    <col min="15362" max="15362" width="8.81640625" style="46"/>
    <col min="15363" max="15363" width="12.1796875" style="46" customWidth="1"/>
    <col min="15364" max="15609" width="8.81640625" style="46"/>
    <col min="15610" max="15610" width="29.7265625" style="46" bestFit="1" customWidth="1"/>
    <col min="15611" max="15611" width="43.453125" style="46" bestFit="1" customWidth="1"/>
    <col min="15612" max="15612" width="11.26953125" style="46" customWidth="1"/>
    <col min="15613" max="15613" width="14.453125" style="46" customWidth="1"/>
    <col min="15614" max="15614" width="14.26953125" style="46" bestFit="1" customWidth="1"/>
    <col min="15615" max="15615" width="10" style="46" customWidth="1"/>
    <col min="15616" max="15616" width="8.81640625" style="46"/>
    <col min="15617" max="15617" width="12.81640625" style="46" customWidth="1"/>
    <col min="15618" max="15618" width="8.81640625" style="46"/>
    <col min="15619" max="15619" width="12.1796875" style="46" customWidth="1"/>
    <col min="15620" max="15865" width="8.81640625" style="46"/>
    <col min="15866" max="15866" width="29.7265625" style="46" bestFit="1" customWidth="1"/>
    <col min="15867" max="15867" width="43.453125" style="46" bestFit="1" customWidth="1"/>
    <col min="15868" max="15868" width="11.26953125" style="46" customWidth="1"/>
    <col min="15869" max="15869" width="14.453125" style="46" customWidth="1"/>
    <col min="15870" max="15870" width="14.26953125" style="46" bestFit="1" customWidth="1"/>
    <col min="15871" max="15871" width="10" style="46" customWidth="1"/>
    <col min="15872" max="15872" width="8.81640625" style="46"/>
    <col min="15873" max="15873" width="12.81640625" style="46" customWidth="1"/>
    <col min="15874" max="15874" width="8.81640625" style="46"/>
    <col min="15875" max="15875" width="12.1796875" style="46" customWidth="1"/>
    <col min="15876" max="16121" width="8.81640625" style="46"/>
    <col min="16122" max="16122" width="29.7265625" style="46" bestFit="1" customWidth="1"/>
    <col min="16123" max="16123" width="43.453125" style="46" bestFit="1" customWidth="1"/>
    <col min="16124" max="16124" width="11.26953125" style="46" customWidth="1"/>
    <col min="16125" max="16125" width="14.453125" style="46" customWidth="1"/>
    <col min="16126" max="16126" width="14.26953125" style="46" bestFit="1" customWidth="1"/>
    <col min="16127" max="16127" width="10" style="46" customWidth="1"/>
    <col min="16128" max="16128" width="8.81640625" style="46"/>
    <col min="16129" max="16129" width="12.81640625" style="46" customWidth="1"/>
    <col min="16130" max="16130" width="8.81640625" style="46"/>
    <col min="16131" max="16131" width="12.1796875" style="46" customWidth="1"/>
    <col min="16132" max="16384" width="8.81640625" style="46"/>
  </cols>
  <sheetData>
    <row r="1" spans="1:10" ht="18" x14ac:dyDescent="0.25">
      <c r="A1" s="337" t="s">
        <v>125</v>
      </c>
      <c r="B1" s="338"/>
      <c r="C1" s="338"/>
      <c r="D1" s="338"/>
      <c r="E1" s="338"/>
      <c r="F1" s="338"/>
      <c r="G1" s="338"/>
      <c r="H1" s="338"/>
    </row>
    <row r="2" spans="1:10" ht="18" customHeight="1" x14ac:dyDescent="0.35">
      <c r="A2" s="339" t="s">
        <v>96</v>
      </c>
      <c r="B2" s="339"/>
      <c r="C2" s="339"/>
      <c r="D2" s="339"/>
      <c r="E2" s="339"/>
      <c r="F2" s="339"/>
      <c r="G2" s="339"/>
      <c r="H2" s="339"/>
    </row>
    <row r="3" spans="1:10" ht="17.5" x14ac:dyDescent="0.35">
      <c r="A3" s="339" t="s">
        <v>144</v>
      </c>
      <c r="B3" s="339"/>
      <c r="C3" s="339"/>
      <c r="D3" s="339"/>
      <c r="E3" s="339"/>
      <c r="F3" s="339"/>
      <c r="G3" s="339"/>
      <c r="H3" s="339"/>
    </row>
    <row r="4" spans="1:10" ht="17.5" x14ac:dyDescent="0.35">
      <c r="A4" s="343" t="s">
        <v>150</v>
      </c>
      <c r="B4" s="343"/>
      <c r="C4" s="343"/>
      <c r="D4" s="343"/>
      <c r="E4" s="343"/>
      <c r="F4" s="343"/>
      <c r="G4" s="343"/>
      <c r="H4" s="343"/>
    </row>
    <row r="5" spans="1:10" ht="17.5" x14ac:dyDescent="0.35">
      <c r="A5" s="344" t="s">
        <v>129</v>
      </c>
      <c r="B5" s="344"/>
      <c r="C5" s="344"/>
      <c r="D5" s="344"/>
      <c r="E5" s="344"/>
      <c r="F5" s="344"/>
      <c r="G5" s="344"/>
      <c r="H5" s="344"/>
    </row>
    <row r="6" spans="1:10" ht="15.5" x14ac:dyDescent="0.35">
      <c r="A6" s="47" t="s">
        <v>114</v>
      </c>
      <c r="C6" s="74"/>
      <c r="D6" s="74"/>
      <c r="E6" s="74"/>
      <c r="F6" s="74"/>
      <c r="G6" s="74"/>
      <c r="H6" s="74"/>
    </row>
    <row r="7" spans="1:10" s="61" customFormat="1" ht="26" x14ac:dyDescent="0.3">
      <c r="A7" s="70"/>
      <c r="B7" s="71" t="s">
        <v>137</v>
      </c>
      <c r="C7" s="72" t="s">
        <v>1</v>
      </c>
      <c r="D7" s="71" t="s">
        <v>120</v>
      </c>
      <c r="E7" s="71" t="s">
        <v>121</v>
      </c>
      <c r="F7" s="71" t="s">
        <v>124</v>
      </c>
      <c r="G7" s="71" t="s">
        <v>122</v>
      </c>
      <c r="H7" s="71" t="s">
        <v>123</v>
      </c>
      <c r="I7" s="73" t="s">
        <v>0</v>
      </c>
      <c r="J7" s="73" t="s">
        <v>99</v>
      </c>
    </row>
    <row r="8" spans="1:10" x14ac:dyDescent="0.25">
      <c r="A8" s="69">
        <v>1</v>
      </c>
      <c r="B8" s="54"/>
      <c r="C8" s="75"/>
      <c r="D8" s="76"/>
      <c r="E8" s="57"/>
      <c r="F8" s="1">
        <f>D8*E8</f>
        <v>0</v>
      </c>
      <c r="G8" s="60"/>
      <c r="H8" s="45">
        <f>F8*G8</f>
        <v>0</v>
      </c>
      <c r="I8" s="77">
        <v>106282.86</v>
      </c>
      <c r="J8" s="77">
        <v>143211.07</v>
      </c>
    </row>
    <row r="9" spans="1:10" x14ac:dyDescent="0.25">
      <c r="A9" s="69">
        <v>2</v>
      </c>
      <c r="B9" s="56"/>
      <c r="C9" s="75"/>
      <c r="D9" s="76"/>
      <c r="E9" s="57"/>
      <c r="F9" s="1">
        <f>D9*E9</f>
        <v>0</v>
      </c>
      <c r="G9" s="60"/>
      <c r="H9" s="45">
        <f>F9*G9</f>
        <v>0</v>
      </c>
      <c r="I9" s="77">
        <v>83535.86</v>
      </c>
      <c r="J9" s="77">
        <v>110943.31</v>
      </c>
    </row>
    <row r="10" spans="1:10" x14ac:dyDescent="0.25">
      <c r="A10" s="69">
        <v>3</v>
      </c>
      <c r="B10" s="54"/>
      <c r="C10" s="75"/>
      <c r="D10" s="76"/>
      <c r="E10" s="57"/>
      <c r="F10" s="1">
        <f t="shared" ref="F10:F33" si="0">D10*E10</f>
        <v>0</v>
      </c>
      <c r="G10" s="60"/>
      <c r="H10" s="45">
        <f t="shared" ref="H10:H33" si="1">F10*G10</f>
        <v>0</v>
      </c>
      <c r="I10" s="77">
        <v>87209.02</v>
      </c>
      <c r="J10" s="77">
        <v>119346.89</v>
      </c>
    </row>
    <row r="11" spans="1:10" x14ac:dyDescent="0.25">
      <c r="A11" s="69">
        <v>4</v>
      </c>
      <c r="B11" s="56"/>
      <c r="C11" s="75"/>
      <c r="D11" s="76"/>
      <c r="E11" s="58"/>
      <c r="F11" s="1">
        <f t="shared" si="0"/>
        <v>0</v>
      </c>
      <c r="G11" s="60"/>
      <c r="H11" s="45">
        <f t="shared" si="1"/>
        <v>0</v>
      </c>
      <c r="I11" s="77">
        <v>75033.03</v>
      </c>
      <c r="J11" s="77">
        <v>99261.759999999995</v>
      </c>
    </row>
    <row r="12" spans="1:10" x14ac:dyDescent="0.25">
      <c r="A12" s="69">
        <v>5</v>
      </c>
      <c r="B12" s="56"/>
      <c r="C12" s="75"/>
      <c r="D12" s="76"/>
      <c r="E12" s="58"/>
      <c r="F12" s="1">
        <f t="shared" si="0"/>
        <v>0</v>
      </c>
      <c r="G12" s="60"/>
      <c r="H12" s="45">
        <f t="shared" si="1"/>
        <v>0</v>
      </c>
      <c r="I12" s="77">
        <v>46357.56</v>
      </c>
      <c r="J12" s="77">
        <v>67995.38</v>
      </c>
    </row>
    <row r="13" spans="1:10" x14ac:dyDescent="0.25">
      <c r="A13" s="69">
        <v>6</v>
      </c>
      <c r="B13" s="56"/>
      <c r="C13" s="75"/>
      <c r="D13" s="76"/>
      <c r="E13" s="58"/>
      <c r="F13" s="1">
        <f t="shared" si="0"/>
        <v>0</v>
      </c>
      <c r="G13" s="60"/>
      <c r="H13" s="45">
        <f t="shared" si="1"/>
        <v>0</v>
      </c>
      <c r="I13" s="77">
        <v>39583.800000000003</v>
      </c>
      <c r="J13" s="77">
        <v>59145.07</v>
      </c>
    </row>
    <row r="14" spans="1:10" x14ac:dyDescent="0.25">
      <c r="A14" s="69">
        <v>7</v>
      </c>
      <c r="B14" s="56"/>
      <c r="C14" s="75"/>
      <c r="D14" s="76"/>
      <c r="E14" s="59"/>
      <c r="F14" s="1">
        <f t="shared" si="0"/>
        <v>0</v>
      </c>
      <c r="G14" s="60"/>
      <c r="H14" s="45">
        <f t="shared" si="1"/>
        <v>0</v>
      </c>
      <c r="I14" s="77">
        <v>36406.800000000003</v>
      </c>
      <c r="J14" s="77">
        <v>50860.56</v>
      </c>
    </row>
    <row r="15" spans="1:10" x14ac:dyDescent="0.25">
      <c r="A15" s="69">
        <v>8</v>
      </c>
      <c r="B15" s="56"/>
      <c r="C15" s="75"/>
      <c r="D15" s="76"/>
      <c r="E15" s="59"/>
      <c r="F15" s="1">
        <f t="shared" si="0"/>
        <v>0</v>
      </c>
      <c r="G15" s="60"/>
      <c r="H15" s="45">
        <f t="shared" si="1"/>
        <v>0</v>
      </c>
      <c r="I15" s="77">
        <v>84249.94</v>
      </c>
      <c r="J15" s="77">
        <v>119820.42</v>
      </c>
    </row>
    <row r="16" spans="1:10" x14ac:dyDescent="0.25">
      <c r="A16" s="69">
        <v>9</v>
      </c>
      <c r="B16" s="56"/>
      <c r="C16" s="78"/>
      <c r="D16" s="76"/>
      <c r="E16" s="59"/>
      <c r="F16" s="1">
        <f t="shared" si="0"/>
        <v>0</v>
      </c>
      <c r="G16" s="60"/>
      <c r="H16" s="45">
        <f t="shared" si="1"/>
        <v>0</v>
      </c>
      <c r="I16" s="77">
        <v>33009.96</v>
      </c>
      <c r="J16" s="77">
        <v>46597.96</v>
      </c>
    </row>
    <row r="17" spans="1:14" x14ac:dyDescent="0.25">
      <c r="A17" s="69">
        <v>10</v>
      </c>
      <c r="B17" s="56"/>
      <c r="C17" s="75"/>
      <c r="D17" s="76"/>
      <c r="E17" s="59"/>
      <c r="F17" s="1">
        <f t="shared" si="0"/>
        <v>0</v>
      </c>
      <c r="G17" s="60"/>
      <c r="H17" s="45">
        <f t="shared" si="1"/>
        <v>0</v>
      </c>
      <c r="I17" s="77">
        <v>48348.75</v>
      </c>
      <c r="J17" s="77">
        <v>69939.19</v>
      </c>
    </row>
    <row r="18" spans="1:14" x14ac:dyDescent="0.25">
      <c r="A18" s="69">
        <v>11</v>
      </c>
      <c r="B18" s="56"/>
      <c r="C18" s="75"/>
      <c r="D18" s="76"/>
      <c r="E18" s="59"/>
      <c r="F18" s="1">
        <f t="shared" si="0"/>
        <v>0</v>
      </c>
      <c r="G18" s="60"/>
      <c r="H18" s="45">
        <f t="shared" si="1"/>
        <v>0</v>
      </c>
      <c r="I18" s="77">
        <v>38205.96</v>
      </c>
      <c r="J18" s="77">
        <v>53059.22</v>
      </c>
      <c r="N18" s="79"/>
    </row>
    <row r="19" spans="1:14" x14ac:dyDescent="0.25">
      <c r="A19" s="69">
        <v>12</v>
      </c>
      <c r="B19" s="55"/>
      <c r="C19" s="75"/>
      <c r="D19" s="76"/>
      <c r="E19" s="59"/>
      <c r="F19" s="1">
        <f t="shared" si="0"/>
        <v>0</v>
      </c>
      <c r="G19" s="60"/>
      <c r="H19" s="45">
        <f t="shared" si="1"/>
        <v>0</v>
      </c>
      <c r="I19" s="77">
        <v>43649.4</v>
      </c>
      <c r="J19" s="77">
        <v>68827.81</v>
      </c>
    </row>
    <row r="20" spans="1:14" x14ac:dyDescent="0.25">
      <c r="A20" s="69">
        <v>13</v>
      </c>
      <c r="B20" s="55"/>
      <c r="C20" s="75"/>
      <c r="D20" s="76"/>
      <c r="E20" s="59"/>
      <c r="F20" s="1">
        <f t="shared" si="0"/>
        <v>0</v>
      </c>
      <c r="G20" s="60"/>
      <c r="H20" s="45">
        <f t="shared" si="1"/>
        <v>0</v>
      </c>
      <c r="I20" s="77">
        <v>41751.599999999999</v>
      </c>
      <c r="J20" s="77">
        <v>61527.32</v>
      </c>
    </row>
    <row r="21" spans="1:14" x14ac:dyDescent="0.25">
      <c r="A21" s="69">
        <v>14</v>
      </c>
      <c r="B21" s="55"/>
      <c r="C21" s="75"/>
      <c r="D21" s="76"/>
      <c r="E21" s="59"/>
      <c r="F21" s="1">
        <f t="shared" si="0"/>
        <v>0</v>
      </c>
      <c r="G21" s="60"/>
      <c r="H21" s="45">
        <f t="shared" si="1"/>
        <v>0</v>
      </c>
      <c r="I21" s="77">
        <v>41128.800000000003</v>
      </c>
      <c r="J21" s="77">
        <v>61415.3</v>
      </c>
    </row>
    <row r="22" spans="1:14" x14ac:dyDescent="0.25">
      <c r="A22" s="69">
        <v>15</v>
      </c>
      <c r="B22" s="56"/>
      <c r="C22" s="56"/>
      <c r="D22" s="76"/>
      <c r="E22" s="59"/>
      <c r="F22" s="1">
        <f t="shared" si="0"/>
        <v>0</v>
      </c>
      <c r="G22" s="60"/>
      <c r="H22" s="45">
        <f t="shared" si="1"/>
        <v>0</v>
      </c>
      <c r="I22" s="77">
        <v>30925.8</v>
      </c>
      <c r="J22" s="77">
        <v>52838.06</v>
      </c>
    </row>
    <row r="23" spans="1:14" x14ac:dyDescent="0.25">
      <c r="A23" s="69">
        <v>16</v>
      </c>
      <c r="B23" s="56"/>
      <c r="C23" s="76"/>
      <c r="D23" s="76"/>
      <c r="E23" s="59"/>
      <c r="F23" s="1">
        <f t="shared" si="0"/>
        <v>0</v>
      </c>
      <c r="G23" s="60"/>
      <c r="H23" s="45">
        <f t="shared" si="1"/>
        <v>0</v>
      </c>
      <c r="I23" s="77">
        <v>49575</v>
      </c>
      <c r="J23" s="77">
        <v>62660.06</v>
      </c>
    </row>
    <row r="24" spans="1:14" x14ac:dyDescent="0.25">
      <c r="A24" s="69">
        <v>17</v>
      </c>
      <c r="B24" s="56"/>
      <c r="C24" s="76"/>
      <c r="D24" s="76"/>
      <c r="E24" s="59"/>
      <c r="F24" s="1">
        <f t="shared" si="0"/>
        <v>0</v>
      </c>
      <c r="G24" s="60"/>
      <c r="H24" s="45">
        <f t="shared" si="1"/>
        <v>0</v>
      </c>
      <c r="I24" s="77"/>
      <c r="J24" s="77"/>
    </row>
    <row r="25" spans="1:14" x14ac:dyDescent="0.25">
      <c r="A25" s="69">
        <v>18</v>
      </c>
      <c r="B25" s="56"/>
      <c r="C25" s="76"/>
      <c r="D25" s="76"/>
      <c r="E25" s="59"/>
      <c r="F25" s="1">
        <f t="shared" si="0"/>
        <v>0</v>
      </c>
      <c r="G25" s="60"/>
      <c r="H25" s="45">
        <f t="shared" si="1"/>
        <v>0</v>
      </c>
      <c r="I25" s="77"/>
      <c r="J25" s="77"/>
    </row>
    <row r="26" spans="1:14" x14ac:dyDescent="0.25">
      <c r="A26" s="69">
        <v>19</v>
      </c>
      <c r="B26" s="56"/>
      <c r="C26" s="76"/>
      <c r="D26" s="76"/>
      <c r="E26" s="59"/>
      <c r="F26" s="1">
        <f t="shared" si="0"/>
        <v>0</v>
      </c>
      <c r="G26" s="60"/>
      <c r="H26" s="45">
        <f t="shared" si="1"/>
        <v>0</v>
      </c>
      <c r="I26" s="77"/>
      <c r="J26" s="77"/>
    </row>
    <row r="27" spans="1:14" x14ac:dyDescent="0.25">
      <c r="A27" s="69">
        <v>20</v>
      </c>
      <c r="B27" s="56"/>
      <c r="C27" s="76"/>
      <c r="D27" s="76"/>
      <c r="E27" s="59"/>
      <c r="F27" s="1">
        <f t="shared" si="0"/>
        <v>0</v>
      </c>
      <c r="G27" s="60"/>
      <c r="H27" s="45">
        <f t="shared" si="1"/>
        <v>0</v>
      </c>
      <c r="I27" s="77"/>
      <c r="J27" s="77"/>
    </row>
    <row r="28" spans="1:14" x14ac:dyDescent="0.25">
      <c r="A28" s="69">
        <v>21</v>
      </c>
      <c r="B28" s="56"/>
      <c r="C28" s="76"/>
      <c r="D28" s="76"/>
      <c r="E28" s="59"/>
      <c r="F28" s="1">
        <f t="shared" si="0"/>
        <v>0</v>
      </c>
      <c r="G28" s="60"/>
      <c r="H28" s="45">
        <f t="shared" si="1"/>
        <v>0</v>
      </c>
      <c r="I28" s="77"/>
      <c r="J28" s="77"/>
    </row>
    <row r="29" spans="1:14" x14ac:dyDescent="0.25">
      <c r="A29" s="69">
        <v>22</v>
      </c>
      <c r="B29" s="56"/>
      <c r="C29" s="76"/>
      <c r="D29" s="76"/>
      <c r="E29" s="59"/>
      <c r="F29" s="1">
        <f t="shared" si="0"/>
        <v>0</v>
      </c>
      <c r="G29" s="60"/>
      <c r="H29" s="45">
        <f t="shared" si="1"/>
        <v>0</v>
      </c>
      <c r="I29" s="77"/>
      <c r="J29" s="77"/>
    </row>
    <row r="30" spans="1:14" x14ac:dyDescent="0.25">
      <c r="A30" s="69">
        <v>23</v>
      </c>
      <c r="B30" s="56"/>
      <c r="C30" s="76"/>
      <c r="D30" s="76"/>
      <c r="E30" s="59"/>
      <c r="F30" s="1">
        <f t="shared" si="0"/>
        <v>0</v>
      </c>
      <c r="G30" s="60"/>
      <c r="H30" s="45">
        <f t="shared" si="1"/>
        <v>0</v>
      </c>
      <c r="I30" s="77"/>
      <c r="J30" s="77"/>
    </row>
    <row r="31" spans="1:14" x14ac:dyDescent="0.25">
      <c r="A31" s="69">
        <v>24</v>
      </c>
      <c r="B31" s="56"/>
      <c r="C31" s="76"/>
      <c r="D31" s="76"/>
      <c r="E31" s="59"/>
      <c r="F31" s="1">
        <f t="shared" si="0"/>
        <v>0</v>
      </c>
      <c r="G31" s="60"/>
      <c r="H31" s="45">
        <f t="shared" si="1"/>
        <v>0</v>
      </c>
      <c r="I31" s="77"/>
      <c r="J31" s="77"/>
    </row>
    <row r="32" spans="1:14" x14ac:dyDescent="0.25">
      <c r="A32" s="69">
        <v>25</v>
      </c>
      <c r="B32" s="56"/>
      <c r="C32" s="76"/>
      <c r="D32" s="76"/>
      <c r="E32" s="59"/>
      <c r="F32" s="1">
        <f t="shared" si="0"/>
        <v>0</v>
      </c>
      <c r="G32" s="60"/>
      <c r="H32" s="45">
        <f t="shared" si="1"/>
        <v>0</v>
      </c>
      <c r="I32" s="77"/>
      <c r="J32" s="77"/>
    </row>
    <row r="33" spans="1:10" x14ac:dyDescent="0.25">
      <c r="A33" s="69">
        <v>26</v>
      </c>
      <c r="B33" s="56"/>
      <c r="C33" s="76"/>
      <c r="D33" s="76"/>
      <c r="E33" s="59"/>
      <c r="F33" s="1">
        <f t="shared" si="0"/>
        <v>0</v>
      </c>
      <c r="G33" s="60"/>
      <c r="H33" s="45">
        <f t="shared" si="1"/>
        <v>0</v>
      </c>
      <c r="I33" s="77">
        <v>47518.2</v>
      </c>
      <c r="J33" s="77">
        <v>62763.82</v>
      </c>
    </row>
    <row r="34" spans="1:10" ht="15.5" x14ac:dyDescent="0.35">
      <c r="A34" s="340" t="s">
        <v>97</v>
      </c>
      <c r="B34" s="341"/>
      <c r="C34" s="342"/>
      <c r="D34" s="65">
        <f>SUM(D8:D33)</f>
        <v>0</v>
      </c>
      <c r="E34" s="66">
        <f>SUM(E8:E33)</f>
        <v>0</v>
      </c>
      <c r="F34" s="67">
        <f>SUM(F8:F33)</f>
        <v>0</v>
      </c>
      <c r="G34" s="68"/>
      <c r="H34" s="67">
        <f>SUM(H8:H33)</f>
        <v>0</v>
      </c>
      <c r="I34" s="80">
        <f>SUM(I8:I33)</f>
        <v>932772.34</v>
      </c>
      <c r="J34" s="80">
        <f>SUM(J8:J33)</f>
        <v>1310213.2000000004</v>
      </c>
    </row>
    <row r="35" spans="1:10" s="74" customFormat="1" ht="15.5" x14ac:dyDescent="0.35">
      <c r="A35" s="336"/>
      <c r="B35" s="336"/>
      <c r="C35" s="336"/>
      <c r="D35" s="82"/>
      <c r="E35" s="83"/>
      <c r="F35" s="84"/>
      <c r="G35" s="83"/>
      <c r="H35" s="84"/>
    </row>
    <row r="36" spans="1:10" s="74" customFormat="1" ht="15.5" x14ac:dyDescent="0.35">
      <c r="A36" s="336"/>
      <c r="B36" s="336"/>
      <c r="C36" s="336"/>
      <c r="D36" s="82"/>
      <c r="E36" s="83"/>
      <c r="F36" s="84"/>
      <c r="G36" s="83"/>
      <c r="H36" s="84"/>
    </row>
    <row r="37" spans="1:10" s="79" customFormat="1" ht="15.5" x14ac:dyDescent="0.35">
      <c r="A37" s="62" t="s">
        <v>118</v>
      </c>
    </row>
    <row r="38" spans="1:10" ht="15.5" x14ac:dyDescent="0.35">
      <c r="A38" s="63" t="s">
        <v>2</v>
      </c>
      <c r="C38" s="79"/>
      <c r="D38" s="79"/>
      <c r="E38" s="79"/>
      <c r="F38" s="81"/>
      <c r="G38" s="79"/>
      <c r="H38" s="79"/>
    </row>
    <row r="40" spans="1:10" ht="15.5" x14ac:dyDescent="0.35">
      <c r="A40" s="47" t="s">
        <v>115</v>
      </c>
      <c r="H40" s="64">
        <v>0</v>
      </c>
    </row>
    <row r="42" spans="1:10" ht="15.5" x14ac:dyDescent="0.35">
      <c r="A42" s="47" t="s">
        <v>116</v>
      </c>
      <c r="C42" s="48" t="s">
        <v>3</v>
      </c>
      <c r="D42" s="48" t="s">
        <v>4</v>
      </c>
      <c r="E42" s="48" t="s">
        <v>5</v>
      </c>
      <c r="F42" s="48" t="s">
        <v>119</v>
      </c>
      <c r="G42" s="49"/>
    </row>
    <row r="43" spans="1:10" ht="14" x14ac:dyDescent="0.3">
      <c r="A43" s="46" t="s">
        <v>102</v>
      </c>
      <c r="C43" s="3"/>
      <c r="D43" s="3"/>
      <c r="E43" s="3"/>
      <c r="F43" s="3"/>
      <c r="G43" s="49"/>
      <c r="H43" s="79"/>
    </row>
    <row r="44" spans="1:10" ht="14" x14ac:dyDescent="0.3">
      <c r="A44" s="46" t="s">
        <v>102</v>
      </c>
      <c r="C44" s="3"/>
      <c r="D44" s="3"/>
      <c r="E44" s="3"/>
      <c r="F44" s="3"/>
      <c r="G44" s="49"/>
    </row>
    <row r="45" spans="1:10" ht="14" x14ac:dyDescent="0.3">
      <c r="A45" s="46" t="s">
        <v>102</v>
      </c>
      <c r="C45" s="3"/>
      <c r="D45" s="3"/>
      <c r="E45" s="3"/>
      <c r="F45" s="3"/>
      <c r="G45" s="49"/>
    </row>
    <row r="46" spans="1:10" ht="14" x14ac:dyDescent="0.3">
      <c r="A46" s="46" t="s">
        <v>102</v>
      </c>
      <c r="C46" s="3"/>
      <c r="D46" s="3"/>
      <c r="E46" s="3"/>
      <c r="F46" s="3"/>
      <c r="G46" s="49"/>
    </row>
    <row r="47" spans="1:10" ht="14" x14ac:dyDescent="0.3">
      <c r="A47" s="50" t="s">
        <v>6</v>
      </c>
      <c r="C47" s="4">
        <f>SUM(C43:C46)</f>
        <v>0</v>
      </c>
      <c r="D47" s="4">
        <f>SUM(D43:D46)</f>
        <v>0</v>
      </c>
      <c r="E47" s="4">
        <f>SUM(E43:E46)</f>
        <v>0</v>
      </c>
      <c r="F47" s="4">
        <f>SUM(F43:F46)</f>
        <v>0</v>
      </c>
      <c r="H47" s="64">
        <f>SUM(C47:F47)</f>
        <v>0</v>
      </c>
    </row>
    <row r="49" spans="1:8" ht="15.5" x14ac:dyDescent="0.35">
      <c r="A49" s="47" t="s">
        <v>117</v>
      </c>
      <c r="H49" s="64">
        <v>800</v>
      </c>
    </row>
    <row r="52" spans="1:8" ht="14" x14ac:dyDescent="0.3">
      <c r="D52" s="4"/>
    </row>
  </sheetData>
  <mergeCells count="8">
    <mergeCell ref="A35:C35"/>
    <mergeCell ref="A36:C36"/>
    <mergeCell ref="A1:H1"/>
    <mergeCell ref="A2:H2"/>
    <mergeCell ref="A3:H3"/>
    <mergeCell ref="A4:H4"/>
    <mergeCell ref="A5:H5"/>
    <mergeCell ref="A34:C34"/>
  </mergeCells>
  <printOptions horizontalCentered="1" gridLines="1"/>
  <pageMargins left="0.5" right="0.5" top="0.71" bottom="0.64" header="0.5" footer="0.5"/>
  <pageSetup scale="83"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04"/>
  <sheetViews>
    <sheetView topLeftCell="A16" workbookViewId="0">
      <selection activeCell="F27" sqref="F27"/>
    </sheetView>
  </sheetViews>
  <sheetFormatPr defaultRowHeight="12.5" x14ac:dyDescent="0.25"/>
  <cols>
    <col min="1" max="1" width="44" style="2" customWidth="1"/>
    <col min="2" max="2" width="11.26953125" style="2" customWidth="1"/>
    <col min="3" max="3" width="13.1796875" style="2" customWidth="1"/>
    <col min="4" max="4" width="12.54296875" style="2" customWidth="1"/>
    <col min="5" max="5" width="14.81640625" style="2" customWidth="1"/>
    <col min="6" max="6" width="14" style="2" customWidth="1"/>
    <col min="7" max="7" width="11.1796875" style="2" customWidth="1"/>
    <col min="8" max="8" width="9.1796875" style="5" customWidth="1"/>
    <col min="9" max="9" width="11.26953125" style="2" bestFit="1" customWidth="1"/>
    <col min="10" max="256" width="8.81640625" style="2"/>
    <col min="257" max="257" width="44" style="2" customWidth="1"/>
    <col min="258" max="258" width="10.54296875" style="2" customWidth="1"/>
    <col min="259" max="259" width="11.81640625" style="2" customWidth="1"/>
    <col min="260" max="260" width="11.7265625" style="2" customWidth="1"/>
    <col min="261" max="261" width="13.7265625" style="2" customWidth="1"/>
    <col min="262" max="262" width="13.81640625" style="2" customWidth="1"/>
    <col min="263" max="264" width="9.1796875" style="2" customWidth="1"/>
    <col min="265" max="512" width="8.81640625" style="2"/>
    <col min="513" max="513" width="44" style="2" customWidth="1"/>
    <col min="514" max="514" width="10.54296875" style="2" customWidth="1"/>
    <col min="515" max="515" width="11.81640625" style="2" customWidth="1"/>
    <col min="516" max="516" width="11.7265625" style="2" customWidth="1"/>
    <col min="517" max="517" width="13.7265625" style="2" customWidth="1"/>
    <col min="518" max="518" width="13.81640625" style="2" customWidth="1"/>
    <col min="519" max="520" width="9.1796875" style="2" customWidth="1"/>
    <col min="521" max="768" width="8.81640625" style="2"/>
    <col min="769" max="769" width="44" style="2" customWidth="1"/>
    <col min="770" max="770" width="10.54296875" style="2" customWidth="1"/>
    <col min="771" max="771" width="11.81640625" style="2" customWidth="1"/>
    <col min="772" max="772" width="11.7265625" style="2" customWidth="1"/>
    <col min="773" max="773" width="13.7265625" style="2" customWidth="1"/>
    <col min="774" max="774" width="13.81640625" style="2" customWidth="1"/>
    <col min="775" max="776" width="9.1796875" style="2" customWidth="1"/>
    <col min="777" max="1024" width="8.81640625" style="2"/>
    <col min="1025" max="1025" width="44" style="2" customWidth="1"/>
    <col min="1026" max="1026" width="10.54296875" style="2" customWidth="1"/>
    <col min="1027" max="1027" width="11.81640625" style="2" customWidth="1"/>
    <col min="1028" max="1028" width="11.7265625" style="2" customWidth="1"/>
    <col min="1029" max="1029" width="13.7265625" style="2" customWidth="1"/>
    <col min="1030" max="1030" width="13.81640625" style="2" customWidth="1"/>
    <col min="1031" max="1032" width="9.1796875" style="2" customWidth="1"/>
    <col min="1033" max="1280" width="8.81640625" style="2"/>
    <col min="1281" max="1281" width="44" style="2" customWidth="1"/>
    <col min="1282" max="1282" width="10.54296875" style="2" customWidth="1"/>
    <col min="1283" max="1283" width="11.81640625" style="2" customWidth="1"/>
    <col min="1284" max="1284" width="11.7265625" style="2" customWidth="1"/>
    <col min="1285" max="1285" width="13.7265625" style="2" customWidth="1"/>
    <col min="1286" max="1286" width="13.81640625" style="2" customWidth="1"/>
    <col min="1287" max="1288" width="9.1796875" style="2" customWidth="1"/>
    <col min="1289" max="1536" width="8.81640625" style="2"/>
    <col min="1537" max="1537" width="44" style="2" customWidth="1"/>
    <col min="1538" max="1538" width="10.54296875" style="2" customWidth="1"/>
    <col min="1539" max="1539" width="11.81640625" style="2" customWidth="1"/>
    <col min="1540" max="1540" width="11.7265625" style="2" customWidth="1"/>
    <col min="1541" max="1541" width="13.7265625" style="2" customWidth="1"/>
    <col min="1542" max="1542" width="13.81640625" style="2" customWidth="1"/>
    <col min="1543" max="1544" width="9.1796875" style="2" customWidth="1"/>
    <col min="1545" max="1792" width="8.81640625" style="2"/>
    <col min="1793" max="1793" width="44" style="2" customWidth="1"/>
    <col min="1794" max="1794" width="10.54296875" style="2" customWidth="1"/>
    <col min="1795" max="1795" width="11.81640625" style="2" customWidth="1"/>
    <col min="1796" max="1796" width="11.7265625" style="2" customWidth="1"/>
    <col min="1797" max="1797" width="13.7265625" style="2" customWidth="1"/>
    <col min="1798" max="1798" width="13.81640625" style="2" customWidth="1"/>
    <col min="1799" max="1800" width="9.1796875" style="2" customWidth="1"/>
    <col min="1801" max="2048" width="8.81640625" style="2"/>
    <col min="2049" max="2049" width="44" style="2" customWidth="1"/>
    <col min="2050" max="2050" width="10.54296875" style="2" customWidth="1"/>
    <col min="2051" max="2051" width="11.81640625" style="2" customWidth="1"/>
    <col min="2052" max="2052" width="11.7265625" style="2" customWidth="1"/>
    <col min="2053" max="2053" width="13.7265625" style="2" customWidth="1"/>
    <col min="2054" max="2054" width="13.81640625" style="2" customWidth="1"/>
    <col min="2055" max="2056" width="9.1796875" style="2" customWidth="1"/>
    <col min="2057" max="2304" width="8.81640625" style="2"/>
    <col min="2305" max="2305" width="44" style="2" customWidth="1"/>
    <col min="2306" max="2306" width="10.54296875" style="2" customWidth="1"/>
    <col min="2307" max="2307" width="11.81640625" style="2" customWidth="1"/>
    <col min="2308" max="2308" width="11.7265625" style="2" customWidth="1"/>
    <col min="2309" max="2309" width="13.7265625" style="2" customWidth="1"/>
    <col min="2310" max="2310" width="13.81640625" style="2" customWidth="1"/>
    <col min="2311" max="2312" width="9.1796875" style="2" customWidth="1"/>
    <col min="2313" max="2560" width="8.81640625" style="2"/>
    <col min="2561" max="2561" width="44" style="2" customWidth="1"/>
    <col min="2562" max="2562" width="10.54296875" style="2" customWidth="1"/>
    <col min="2563" max="2563" width="11.81640625" style="2" customWidth="1"/>
    <col min="2564" max="2564" width="11.7265625" style="2" customWidth="1"/>
    <col min="2565" max="2565" width="13.7265625" style="2" customWidth="1"/>
    <col min="2566" max="2566" width="13.81640625" style="2" customWidth="1"/>
    <col min="2567" max="2568" width="9.1796875" style="2" customWidth="1"/>
    <col min="2569" max="2816" width="8.81640625" style="2"/>
    <col min="2817" max="2817" width="44" style="2" customWidth="1"/>
    <col min="2818" max="2818" width="10.54296875" style="2" customWidth="1"/>
    <col min="2819" max="2819" width="11.81640625" style="2" customWidth="1"/>
    <col min="2820" max="2820" width="11.7265625" style="2" customWidth="1"/>
    <col min="2821" max="2821" width="13.7265625" style="2" customWidth="1"/>
    <col min="2822" max="2822" width="13.81640625" style="2" customWidth="1"/>
    <col min="2823" max="2824" width="9.1796875" style="2" customWidth="1"/>
    <col min="2825" max="3072" width="8.81640625" style="2"/>
    <col min="3073" max="3073" width="44" style="2" customWidth="1"/>
    <col min="3074" max="3074" width="10.54296875" style="2" customWidth="1"/>
    <col min="3075" max="3075" width="11.81640625" style="2" customWidth="1"/>
    <col min="3076" max="3076" width="11.7265625" style="2" customWidth="1"/>
    <col min="3077" max="3077" width="13.7265625" style="2" customWidth="1"/>
    <col min="3078" max="3078" width="13.81640625" style="2" customWidth="1"/>
    <col min="3079" max="3080" width="9.1796875" style="2" customWidth="1"/>
    <col min="3081" max="3328" width="8.81640625" style="2"/>
    <col min="3329" max="3329" width="44" style="2" customWidth="1"/>
    <col min="3330" max="3330" width="10.54296875" style="2" customWidth="1"/>
    <col min="3331" max="3331" width="11.81640625" style="2" customWidth="1"/>
    <col min="3332" max="3332" width="11.7265625" style="2" customWidth="1"/>
    <col min="3333" max="3333" width="13.7265625" style="2" customWidth="1"/>
    <col min="3334" max="3334" width="13.81640625" style="2" customWidth="1"/>
    <col min="3335" max="3336" width="9.1796875" style="2" customWidth="1"/>
    <col min="3337" max="3584" width="8.81640625" style="2"/>
    <col min="3585" max="3585" width="44" style="2" customWidth="1"/>
    <col min="3586" max="3586" width="10.54296875" style="2" customWidth="1"/>
    <col min="3587" max="3587" width="11.81640625" style="2" customWidth="1"/>
    <col min="3588" max="3588" width="11.7265625" style="2" customWidth="1"/>
    <col min="3589" max="3589" width="13.7265625" style="2" customWidth="1"/>
    <col min="3590" max="3590" width="13.81640625" style="2" customWidth="1"/>
    <col min="3591" max="3592" width="9.1796875" style="2" customWidth="1"/>
    <col min="3593" max="3840" width="8.81640625" style="2"/>
    <col min="3841" max="3841" width="44" style="2" customWidth="1"/>
    <col min="3842" max="3842" width="10.54296875" style="2" customWidth="1"/>
    <col min="3843" max="3843" width="11.81640625" style="2" customWidth="1"/>
    <col min="3844" max="3844" width="11.7265625" style="2" customWidth="1"/>
    <col min="3845" max="3845" width="13.7265625" style="2" customWidth="1"/>
    <col min="3846" max="3846" width="13.81640625" style="2" customWidth="1"/>
    <col min="3847" max="3848" width="9.1796875" style="2" customWidth="1"/>
    <col min="3849" max="4096" width="8.81640625" style="2"/>
    <col min="4097" max="4097" width="44" style="2" customWidth="1"/>
    <col min="4098" max="4098" width="10.54296875" style="2" customWidth="1"/>
    <col min="4099" max="4099" width="11.81640625" style="2" customWidth="1"/>
    <col min="4100" max="4100" width="11.7265625" style="2" customWidth="1"/>
    <col min="4101" max="4101" width="13.7265625" style="2" customWidth="1"/>
    <col min="4102" max="4102" width="13.81640625" style="2" customWidth="1"/>
    <col min="4103" max="4104" width="9.1796875" style="2" customWidth="1"/>
    <col min="4105" max="4352" width="8.81640625" style="2"/>
    <col min="4353" max="4353" width="44" style="2" customWidth="1"/>
    <col min="4354" max="4354" width="10.54296875" style="2" customWidth="1"/>
    <col min="4355" max="4355" width="11.81640625" style="2" customWidth="1"/>
    <col min="4356" max="4356" width="11.7265625" style="2" customWidth="1"/>
    <col min="4357" max="4357" width="13.7265625" style="2" customWidth="1"/>
    <col min="4358" max="4358" width="13.81640625" style="2" customWidth="1"/>
    <col min="4359" max="4360" width="9.1796875" style="2" customWidth="1"/>
    <col min="4361" max="4608" width="8.81640625" style="2"/>
    <col min="4609" max="4609" width="44" style="2" customWidth="1"/>
    <col min="4610" max="4610" width="10.54296875" style="2" customWidth="1"/>
    <col min="4611" max="4611" width="11.81640625" style="2" customWidth="1"/>
    <col min="4612" max="4612" width="11.7265625" style="2" customWidth="1"/>
    <col min="4613" max="4613" width="13.7265625" style="2" customWidth="1"/>
    <col min="4614" max="4614" width="13.81640625" style="2" customWidth="1"/>
    <col min="4615" max="4616" width="9.1796875" style="2" customWidth="1"/>
    <col min="4617" max="4864" width="8.81640625" style="2"/>
    <col min="4865" max="4865" width="44" style="2" customWidth="1"/>
    <col min="4866" max="4866" width="10.54296875" style="2" customWidth="1"/>
    <col min="4867" max="4867" width="11.81640625" style="2" customWidth="1"/>
    <col min="4868" max="4868" width="11.7265625" style="2" customWidth="1"/>
    <col min="4869" max="4869" width="13.7265625" style="2" customWidth="1"/>
    <col min="4870" max="4870" width="13.81640625" style="2" customWidth="1"/>
    <col min="4871" max="4872" width="9.1796875" style="2" customWidth="1"/>
    <col min="4873" max="5120" width="8.81640625" style="2"/>
    <col min="5121" max="5121" width="44" style="2" customWidth="1"/>
    <col min="5122" max="5122" width="10.54296875" style="2" customWidth="1"/>
    <col min="5123" max="5123" width="11.81640625" style="2" customWidth="1"/>
    <col min="5124" max="5124" width="11.7265625" style="2" customWidth="1"/>
    <col min="5125" max="5125" width="13.7265625" style="2" customWidth="1"/>
    <col min="5126" max="5126" width="13.81640625" style="2" customWidth="1"/>
    <col min="5127" max="5128" width="9.1796875" style="2" customWidth="1"/>
    <col min="5129" max="5376" width="8.81640625" style="2"/>
    <col min="5377" max="5377" width="44" style="2" customWidth="1"/>
    <col min="5378" max="5378" width="10.54296875" style="2" customWidth="1"/>
    <col min="5379" max="5379" width="11.81640625" style="2" customWidth="1"/>
    <col min="5380" max="5380" width="11.7265625" style="2" customWidth="1"/>
    <col min="5381" max="5381" width="13.7265625" style="2" customWidth="1"/>
    <col min="5382" max="5382" width="13.81640625" style="2" customWidth="1"/>
    <col min="5383" max="5384" width="9.1796875" style="2" customWidth="1"/>
    <col min="5385" max="5632" width="8.81640625" style="2"/>
    <col min="5633" max="5633" width="44" style="2" customWidth="1"/>
    <col min="5634" max="5634" width="10.54296875" style="2" customWidth="1"/>
    <col min="5635" max="5635" width="11.81640625" style="2" customWidth="1"/>
    <col min="5636" max="5636" width="11.7265625" style="2" customWidth="1"/>
    <col min="5637" max="5637" width="13.7265625" style="2" customWidth="1"/>
    <col min="5638" max="5638" width="13.81640625" style="2" customWidth="1"/>
    <col min="5639" max="5640" width="9.1796875" style="2" customWidth="1"/>
    <col min="5641" max="5888" width="8.81640625" style="2"/>
    <col min="5889" max="5889" width="44" style="2" customWidth="1"/>
    <col min="5890" max="5890" width="10.54296875" style="2" customWidth="1"/>
    <col min="5891" max="5891" width="11.81640625" style="2" customWidth="1"/>
    <col min="5892" max="5892" width="11.7265625" style="2" customWidth="1"/>
    <col min="5893" max="5893" width="13.7265625" style="2" customWidth="1"/>
    <col min="5894" max="5894" width="13.81640625" style="2" customWidth="1"/>
    <col min="5895" max="5896" width="9.1796875" style="2" customWidth="1"/>
    <col min="5897" max="6144" width="8.81640625" style="2"/>
    <col min="6145" max="6145" width="44" style="2" customWidth="1"/>
    <col min="6146" max="6146" width="10.54296875" style="2" customWidth="1"/>
    <col min="6147" max="6147" width="11.81640625" style="2" customWidth="1"/>
    <col min="6148" max="6148" width="11.7265625" style="2" customWidth="1"/>
    <col min="6149" max="6149" width="13.7265625" style="2" customWidth="1"/>
    <col min="6150" max="6150" width="13.81640625" style="2" customWidth="1"/>
    <col min="6151" max="6152" width="9.1796875" style="2" customWidth="1"/>
    <col min="6153" max="6400" width="8.81640625" style="2"/>
    <col min="6401" max="6401" width="44" style="2" customWidth="1"/>
    <col min="6402" max="6402" width="10.54296875" style="2" customWidth="1"/>
    <col min="6403" max="6403" width="11.81640625" style="2" customWidth="1"/>
    <col min="6404" max="6404" width="11.7265625" style="2" customWidth="1"/>
    <col min="6405" max="6405" width="13.7265625" style="2" customWidth="1"/>
    <col min="6406" max="6406" width="13.81640625" style="2" customWidth="1"/>
    <col min="6407" max="6408" width="9.1796875" style="2" customWidth="1"/>
    <col min="6409" max="6656" width="8.81640625" style="2"/>
    <col min="6657" max="6657" width="44" style="2" customWidth="1"/>
    <col min="6658" max="6658" width="10.54296875" style="2" customWidth="1"/>
    <col min="6659" max="6659" width="11.81640625" style="2" customWidth="1"/>
    <col min="6660" max="6660" width="11.7265625" style="2" customWidth="1"/>
    <col min="6661" max="6661" width="13.7265625" style="2" customWidth="1"/>
    <col min="6662" max="6662" width="13.81640625" style="2" customWidth="1"/>
    <col min="6663" max="6664" width="9.1796875" style="2" customWidth="1"/>
    <col min="6665" max="6912" width="8.81640625" style="2"/>
    <col min="6913" max="6913" width="44" style="2" customWidth="1"/>
    <col min="6914" max="6914" width="10.54296875" style="2" customWidth="1"/>
    <col min="6915" max="6915" width="11.81640625" style="2" customWidth="1"/>
    <col min="6916" max="6916" width="11.7265625" style="2" customWidth="1"/>
    <col min="6917" max="6917" width="13.7265625" style="2" customWidth="1"/>
    <col min="6918" max="6918" width="13.81640625" style="2" customWidth="1"/>
    <col min="6919" max="6920" width="9.1796875" style="2" customWidth="1"/>
    <col min="6921" max="7168" width="8.81640625" style="2"/>
    <col min="7169" max="7169" width="44" style="2" customWidth="1"/>
    <col min="7170" max="7170" width="10.54296875" style="2" customWidth="1"/>
    <col min="7171" max="7171" width="11.81640625" style="2" customWidth="1"/>
    <col min="7172" max="7172" width="11.7265625" style="2" customWidth="1"/>
    <col min="7173" max="7173" width="13.7265625" style="2" customWidth="1"/>
    <col min="7174" max="7174" width="13.81640625" style="2" customWidth="1"/>
    <col min="7175" max="7176" width="9.1796875" style="2" customWidth="1"/>
    <col min="7177" max="7424" width="8.81640625" style="2"/>
    <col min="7425" max="7425" width="44" style="2" customWidth="1"/>
    <col min="7426" max="7426" width="10.54296875" style="2" customWidth="1"/>
    <col min="7427" max="7427" width="11.81640625" style="2" customWidth="1"/>
    <col min="7428" max="7428" width="11.7265625" style="2" customWidth="1"/>
    <col min="7429" max="7429" width="13.7265625" style="2" customWidth="1"/>
    <col min="7430" max="7430" width="13.81640625" style="2" customWidth="1"/>
    <col min="7431" max="7432" width="9.1796875" style="2" customWidth="1"/>
    <col min="7433" max="7680" width="8.81640625" style="2"/>
    <col min="7681" max="7681" width="44" style="2" customWidth="1"/>
    <col min="7682" max="7682" width="10.54296875" style="2" customWidth="1"/>
    <col min="7683" max="7683" width="11.81640625" style="2" customWidth="1"/>
    <col min="7684" max="7684" width="11.7265625" style="2" customWidth="1"/>
    <col min="7685" max="7685" width="13.7265625" style="2" customWidth="1"/>
    <col min="7686" max="7686" width="13.81640625" style="2" customWidth="1"/>
    <col min="7687" max="7688" width="9.1796875" style="2" customWidth="1"/>
    <col min="7689" max="7936" width="8.81640625" style="2"/>
    <col min="7937" max="7937" width="44" style="2" customWidth="1"/>
    <col min="7938" max="7938" width="10.54296875" style="2" customWidth="1"/>
    <col min="7939" max="7939" width="11.81640625" style="2" customWidth="1"/>
    <col min="7940" max="7940" width="11.7265625" style="2" customWidth="1"/>
    <col min="7941" max="7941" width="13.7265625" style="2" customWidth="1"/>
    <col min="7942" max="7942" width="13.81640625" style="2" customWidth="1"/>
    <col min="7943" max="7944" width="9.1796875" style="2" customWidth="1"/>
    <col min="7945" max="8192" width="8.81640625" style="2"/>
    <col min="8193" max="8193" width="44" style="2" customWidth="1"/>
    <col min="8194" max="8194" width="10.54296875" style="2" customWidth="1"/>
    <col min="8195" max="8195" width="11.81640625" style="2" customWidth="1"/>
    <col min="8196" max="8196" width="11.7265625" style="2" customWidth="1"/>
    <col min="8197" max="8197" width="13.7265625" style="2" customWidth="1"/>
    <col min="8198" max="8198" width="13.81640625" style="2" customWidth="1"/>
    <col min="8199" max="8200" width="9.1796875" style="2" customWidth="1"/>
    <col min="8201" max="8448" width="8.81640625" style="2"/>
    <col min="8449" max="8449" width="44" style="2" customWidth="1"/>
    <col min="8450" max="8450" width="10.54296875" style="2" customWidth="1"/>
    <col min="8451" max="8451" width="11.81640625" style="2" customWidth="1"/>
    <col min="8452" max="8452" width="11.7265625" style="2" customWidth="1"/>
    <col min="8453" max="8453" width="13.7265625" style="2" customWidth="1"/>
    <col min="8454" max="8454" width="13.81640625" style="2" customWidth="1"/>
    <col min="8455" max="8456" width="9.1796875" style="2" customWidth="1"/>
    <col min="8457" max="8704" width="8.81640625" style="2"/>
    <col min="8705" max="8705" width="44" style="2" customWidth="1"/>
    <col min="8706" max="8706" width="10.54296875" style="2" customWidth="1"/>
    <col min="8707" max="8707" width="11.81640625" style="2" customWidth="1"/>
    <col min="8708" max="8708" width="11.7265625" style="2" customWidth="1"/>
    <col min="8709" max="8709" width="13.7265625" style="2" customWidth="1"/>
    <col min="8710" max="8710" width="13.81640625" style="2" customWidth="1"/>
    <col min="8711" max="8712" width="9.1796875" style="2" customWidth="1"/>
    <col min="8713" max="8960" width="8.81640625" style="2"/>
    <col min="8961" max="8961" width="44" style="2" customWidth="1"/>
    <col min="8962" max="8962" width="10.54296875" style="2" customWidth="1"/>
    <col min="8963" max="8963" width="11.81640625" style="2" customWidth="1"/>
    <col min="8964" max="8964" width="11.7265625" style="2" customWidth="1"/>
    <col min="8965" max="8965" width="13.7265625" style="2" customWidth="1"/>
    <col min="8966" max="8966" width="13.81640625" style="2" customWidth="1"/>
    <col min="8967" max="8968" width="9.1796875" style="2" customWidth="1"/>
    <col min="8969" max="9216" width="8.81640625" style="2"/>
    <col min="9217" max="9217" width="44" style="2" customWidth="1"/>
    <col min="9218" max="9218" width="10.54296875" style="2" customWidth="1"/>
    <col min="9219" max="9219" width="11.81640625" style="2" customWidth="1"/>
    <col min="9220" max="9220" width="11.7265625" style="2" customWidth="1"/>
    <col min="9221" max="9221" width="13.7265625" style="2" customWidth="1"/>
    <col min="9222" max="9222" width="13.81640625" style="2" customWidth="1"/>
    <col min="9223" max="9224" width="9.1796875" style="2" customWidth="1"/>
    <col min="9225" max="9472" width="8.81640625" style="2"/>
    <col min="9473" max="9473" width="44" style="2" customWidth="1"/>
    <col min="9474" max="9474" width="10.54296875" style="2" customWidth="1"/>
    <col min="9475" max="9475" width="11.81640625" style="2" customWidth="1"/>
    <col min="9476" max="9476" width="11.7265625" style="2" customWidth="1"/>
    <col min="9477" max="9477" width="13.7265625" style="2" customWidth="1"/>
    <col min="9478" max="9478" width="13.81640625" style="2" customWidth="1"/>
    <col min="9479" max="9480" width="9.1796875" style="2" customWidth="1"/>
    <col min="9481" max="9728" width="8.81640625" style="2"/>
    <col min="9729" max="9729" width="44" style="2" customWidth="1"/>
    <col min="9730" max="9730" width="10.54296875" style="2" customWidth="1"/>
    <col min="9731" max="9731" width="11.81640625" style="2" customWidth="1"/>
    <col min="9732" max="9732" width="11.7265625" style="2" customWidth="1"/>
    <col min="9733" max="9733" width="13.7265625" style="2" customWidth="1"/>
    <col min="9734" max="9734" width="13.81640625" style="2" customWidth="1"/>
    <col min="9735" max="9736" width="9.1796875" style="2" customWidth="1"/>
    <col min="9737" max="9984" width="8.81640625" style="2"/>
    <col min="9985" max="9985" width="44" style="2" customWidth="1"/>
    <col min="9986" max="9986" width="10.54296875" style="2" customWidth="1"/>
    <col min="9987" max="9987" width="11.81640625" style="2" customWidth="1"/>
    <col min="9988" max="9988" width="11.7265625" style="2" customWidth="1"/>
    <col min="9989" max="9989" width="13.7265625" style="2" customWidth="1"/>
    <col min="9990" max="9990" width="13.81640625" style="2" customWidth="1"/>
    <col min="9991" max="9992" width="9.1796875" style="2" customWidth="1"/>
    <col min="9993" max="10240" width="8.81640625" style="2"/>
    <col min="10241" max="10241" width="44" style="2" customWidth="1"/>
    <col min="10242" max="10242" width="10.54296875" style="2" customWidth="1"/>
    <col min="10243" max="10243" width="11.81640625" style="2" customWidth="1"/>
    <col min="10244" max="10244" width="11.7265625" style="2" customWidth="1"/>
    <col min="10245" max="10245" width="13.7265625" style="2" customWidth="1"/>
    <col min="10246" max="10246" width="13.81640625" style="2" customWidth="1"/>
    <col min="10247" max="10248" width="9.1796875" style="2" customWidth="1"/>
    <col min="10249" max="10496" width="8.81640625" style="2"/>
    <col min="10497" max="10497" width="44" style="2" customWidth="1"/>
    <col min="10498" max="10498" width="10.54296875" style="2" customWidth="1"/>
    <col min="10499" max="10499" width="11.81640625" style="2" customWidth="1"/>
    <col min="10500" max="10500" width="11.7265625" style="2" customWidth="1"/>
    <col min="10501" max="10501" width="13.7265625" style="2" customWidth="1"/>
    <col min="10502" max="10502" width="13.81640625" style="2" customWidth="1"/>
    <col min="10503" max="10504" width="9.1796875" style="2" customWidth="1"/>
    <col min="10505" max="10752" width="8.81640625" style="2"/>
    <col min="10753" max="10753" width="44" style="2" customWidth="1"/>
    <col min="10754" max="10754" width="10.54296875" style="2" customWidth="1"/>
    <col min="10755" max="10755" width="11.81640625" style="2" customWidth="1"/>
    <col min="10756" max="10756" width="11.7265625" style="2" customWidth="1"/>
    <col min="10757" max="10757" width="13.7265625" style="2" customWidth="1"/>
    <col min="10758" max="10758" width="13.81640625" style="2" customWidth="1"/>
    <col min="10759" max="10760" width="9.1796875" style="2" customWidth="1"/>
    <col min="10761" max="11008" width="8.81640625" style="2"/>
    <col min="11009" max="11009" width="44" style="2" customWidth="1"/>
    <col min="11010" max="11010" width="10.54296875" style="2" customWidth="1"/>
    <col min="11011" max="11011" width="11.81640625" style="2" customWidth="1"/>
    <col min="11012" max="11012" width="11.7265625" style="2" customWidth="1"/>
    <col min="11013" max="11013" width="13.7265625" style="2" customWidth="1"/>
    <col min="11014" max="11014" width="13.81640625" style="2" customWidth="1"/>
    <col min="11015" max="11016" width="9.1796875" style="2" customWidth="1"/>
    <col min="11017" max="11264" width="8.81640625" style="2"/>
    <col min="11265" max="11265" width="44" style="2" customWidth="1"/>
    <col min="11266" max="11266" width="10.54296875" style="2" customWidth="1"/>
    <col min="11267" max="11267" width="11.81640625" style="2" customWidth="1"/>
    <col min="11268" max="11268" width="11.7265625" style="2" customWidth="1"/>
    <col min="11269" max="11269" width="13.7265625" style="2" customWidth="1"/>
    <col min="11270" max="11270" width="13.81640625" style="2" customWidth="1"/>
    <col min="11271" max="11272" width="9.1796875" style="2" customWidth="1"/>
    <col min="11273" max="11520" width="8.81640625" style="2"/>
    <col min="11521" max="11521" width="44" style="2" customWidth="1"/>
    <col min="11522" max="11522" width="10.54296875" style="2" customWidth="1"/>
    <col min="11523" max="11523" width="11.81640625" style="2" customWidth="1"/>
    <col min="11524" max="11524" width="11.7265625" style="2" customWidth="1"/>
    <col min="11525" max="11525" width="13.7265625" style="2" customWidth="1"/>
    <col min="11526" max="11526" width="13.81640625" style="2" customWidth="1"/>
    <col min="11527" max="11528" width="9.1796875" style="2" customWidth="1"/>
    <col min="11529" max="11776" width="8.81640625" style="2"/>
    <col min="11777" max="11777" width="44" style="2" customWidth="1"/>
    <col min="11778" max="11778" width="10.54296875" style="2" customWidth="1"/>
    <col min="11779" max="11779" width="11.81640625" style="2" customWidth="1"/>
    <col min="11780" max="11780" width="11.7265625" style="2" customWidth="1"/>
    <col min="11781" max="11781" width="13.7265625" style="2" customWidth="1"/>
    <col min="11782" max="11782" width="13.81640625" style="2" customWidth="1"/>
    <col min="11783" max="11784" width="9.1796875" style="2" customWidth="1"/>
    <col min="11785" max="12032" width="8.81640625" style="2"/>
    <col min="12033" max="12033" width="44" style="2" customWidth="1"/>
    <col min="12034" max="12034" width="10.54296875" style="2" customWidth="1"/>
    <col min="12035" max="12035" width="11.81640625" style="2" customWidth="1"/>
    <col min="12036" max="12036" width="11.7265625" style="2" customWidth="1"/>
    <col min="12037" max="12037" width="13.7265625" style="2" customWidth="1"/>
    <col min="12038" max="12038" width="13.81640625" style="2" customWidth="1"/>
    <col min="12039" max="12040" width="9.1796875" style="2" customWidth="1"/>
    <col min="12041" max="12288" width="8.81640625" style="2"/>
    <col min="12289" max="12289" width="44" style="2" customWidth="1"/>
    <col min="12290" max="12290" width="10.54296875" style="2" customWidth="1"/>
    <col min="12291" max="12291" width="11.81640625" style="2" customWidth="1"/>
    <col min="12292" max="12292" width="11.7265625" style="2" customWidth="1"/>
    <col min="12293" max="12293" width="13.7265625" style="2" customWidth="1"/>
    <col min="12294" max="12294" width="13.81640625" style="2" customWidth="1"/>
    <col min="12295" max="12296" width="9.1796875" style="2" customWidth="1"/>
    <col min="12297" max="12544" width="8.81640625" style="2"/>
    <col min="12545" max="12545" width="44" style="2" customWidth="1"/>
    <col min="12546" max="12546" width="10.54296875" style="2" customWidth="1"/>
    <col min="12547" max="12547" width="11.81640625" style="2" customWidth="1"/>
    <col min="12548" max="12548" width="11.7265625" style="2" customWidth="1"/>
    <col min="12549" max="12549" width="13.7265625" style="2" customWidth="1"/>
    <col min="12550" max="12550" width="13.81640625" style="2" customWidth="1"/>
    <col min="12551" max="12552" width="9.1796875" style="2" customWidth="1"/>
    <col min="12553" max="12800" width="8.81640625" style="2"/>
    <col min="12801" max="12801" width="44" style="2" customWidth="1"/>
    <col min="12802" max="12802" width="10.54296875" style="2" customWidth="1"/>
    <col min="12803" max="12803" width="11.81640625" style="2" customWidth="1"/>
    <col min="12804" max="12804" width="11.7265625" style="2" customWidth="1"/>
    <col min="12805" max="12805" width="13.7265625" style="2" customWidth="1"/>
    <col min="12806" max="12806" width="13.81640625" style="2" customWidth="1"/>
    <col min="12807" max="12808" width="9.1796875" style="2" customWidth="1"/>
    <col min="12809" max="13056" width="8.81640625" style="2"/>
    <col min="13057" max="13057" width="44" style="2" customWidth="1"/>
    <col min="13058" max="13058" width="10.54296875" style="2" customWidth="1"/>
    <col min="13059" max="13059" width="11.81640625" style="2" customWidth="1"/>
    <col min="13060" max="13060" width="11.7265625" style="2" customWidth="1"/>
    <col min="13061" max="13061" width="13.7265625" style="2" customWidth="1"/>
    <col min="13062" max="13062" width="13.81640625" style="2" customWidth="1"/>
    <col min="13063" max="13064" width="9.1796875" style="2" customWidth="1"/>
    <col min="13065" max="13312" width="8.81640625" style="2"/>
    <col min="13313" max="13313" width="44" style="2" customWidth="1"/>
    <col min="13314" max="13314" width="10.54296875" style="2" customWidth="1"/>
    <col min="13315" max="13315" width="11.81640625" style="2" customWidth="1"/>
    <col min="13316" max="13316" width="11.7265625" style="2" customWidth="1"/>
    <col min="13317" max="13317" width="13.7265625" style="2" customWidth="1"/>
    <col min="13318" max="13318" width="13.81640625" style="2" customWidth="1"/>
    <col min="13319" max="13320" width="9.1796875" style="2" customWidth="1"/>
    <col min="13321" max="13568" width="8.81640625" style="2"/>
    <col min="13569" max="13569" width="44" style="2" customWidth="1"/>
    <col min="13570" max="13570" width="10.54296875" style="2" customWidth="1"/>
    <col min="13571" max="13571" width="11.81640625" style="2" customWidth="1"/>
    <col min="13572" max="13572" width="11.7265625" style="2" customWidth="1"/>
    <col min="13573" max="13573" width="13.7265625" style="2" customWidth="1"/>
    <col min="13574" max="13574" width="13.81640625" style="2" customWidth="1"/>
    <col min="13575" max="13576" width="9.1796875" style="2" customWidth="1"/>
    <col min="13577" max="13824" width="8.81640625" style="2"/>
    <col min="13825" max="13825" width="44" style="2" customWidth="1"/>
    <col min="13826" max="13826" width="10.54296875" style="2" customWidth="1"/>
    <col min="13827" max="13827" width="11.81640625" style="2" customWidth="1"/>
    <col min="13828" max="13828" width="11.7265625" style="2" customWidth="1"/>
    <col min="13829" max="13829" width="13.7265625" style="2" customWidth="1"/>
    <col min="13830" max="13830" width="13.81640625" style="2" customWidth="1"/>
    <col min="13831" max="13832" width="9.1796875" style="2" customWidth="1"/>
    <col min="13833" max="14080" width="8.81640625" style="2"/>
    <col min="14081" max="14081" width="44" style="2" customWidth="1"/>
    <col min="14082" max="14082" width="10.54296875" style="2" customWidth="1"/>
    <col min="14083" max="14083" width="11.81640625" style="2" customWidth="1"/>
    <col min="14084" max="14084" width="11.7265625" style="2" customWidth="1"/>
    <col min="14085" max="14085" width="13.7265625" style="2" customWidth="1"/>
    <col min="14086" max="14086" width="13.81640625" style="2" customWidth="1"/>
    <col min="14087" max="14088" width="9.1796875" style="2" customWidth="1"/>
    <col min="14089" max="14336" width="8.81640625" style="2"/>
    <col min="14337" max="14337" width="44" style="2" customWidth="1"/>
    <col min="14338" max="14338" width="10.54296875" style="2" customWidth="1"/>
    <col min="14339" max="14339" width="11.81640625" style="2" customWidth="1"/>
    <col min="14340" max="14340" width="11.7265625" style="2" customWidth="1"/>
    <col min="14341" max="14341" width="13.7265625" style="2" customWidth="1"/>
    <col min="14342" max="14342" width="13.81640625" style="2" customWidth="1"/>
    <col min="14343" max="14344" width="9.1796875" style="2" customWidth="1"/>
    <col min="14345" max="14592" width="8.81640625" style="2"/>
    <col min="14593" max="14593" width="44" style="2" customWidth="1"/>
    <col min="14594" max="14594" width="10.54296875" style="2" customWidth="1"/>
    <col min="14595" max="14595" width="11.81640625" style="2" customWidth="1"/>
    <col min="14596" max="14596" width="11.7265625" style="2" customWidth="1"/>
    <col min="14597" max="14597" width="13.7265625" style="2" customWidth="1"/>
    <col min="14598" max="14598" width="13.81640625" style="2" customWidth="1"/>
    <col min="14599" max="14600" width="9.1796875" style="2" customWidth="1"/>
    <col min="14601" max="14848" width="8.81640625" style="2"/>
    <col min="14849" max="14849" width="44" style="2" customWidth="1"/>
    <col min="14850" max="14850" width="10.54296875" style="2" customWidth="1"/>
    <col min="14851" max="14851" width="11.81640625" style="2" customWidth="1"/>
    <col min="14852" max="14852" width="11.7265625" style="2" customWidth="1"/>
    <col min="14853" max="14853" width="13.7265625" style="2" customWidth="1"/>
    <col min="14854" max="14854" width="13.81640625" style="2" customWidth="1"/>
    <col min="14855" max="14856" width="9.1796875" style="2" customWidth="1"/>
    <col min="14857" max="15104" width="8.81640625" style="2"/>
    <col min="15105" max="15105" width="44" style="2" customWidth="1"/>
    <col min="15106" max="15106" width="10.54296875" style="2" customWidth="1"/>
    <col min="15107" max="15107" width="11.81640625" style="2" customWidth="1"/>
    <col min="15108" max="15108" width="11.7265625" style="2" customWidth="1"/>
    <col min="15109" max="15109" width="13.7265625" style="2" customWidth="1"/>
    <col min="15110" max="15110" width="13.81640625" style="2" customWidth="1"/>
    <col min="15111" max="15112" width="9.1796875" style="2" customWidth="1"/>
    <col min="15113" max="15360" width="8.81640625" style="2"/>
    <col min="15361" max="15361" width="44" style="2" customWidth="1"/>
    <col min="15362" max="15362" width="10.54296875" style="2" customWidth="1"/>
    <col min="15363" max="15363" width="11.81640625" style="2" customWidth="1"/>
    <col min="15364" max="15364" width="11.7265625" style="2" customWidth="1"/>
    <col min="15365" max="15365" width="13.7265625" style="2" customWidth="1"/>
    <col min="15366" max="15366" width="13.81640625" style="2" customWidth="1"/>
    <col min="15367" max="15368" width="9.1796875" style="2" customWidth="1"/>
    <col min="15369" max="15616" width="8.81640625" style="2"/>
    <col min="15617" max="15617" width="44" style="2" customWidth="1"/>
    <col min="15618" max="15618" width="10.54296875" style="2" customWidth="1"/>
    <col min="15619" max="15619" width="11.81640625" style="2" customWidth="1"/>
    <col min="15620" max="15620" width="11.7265625" style="2" customWidth="1"/>
    <col min="15621" max="15621" width="13.7265625" style="2" customWidth="1"/>
    <col min="15622" max="15622" width="13.81640625" style="2" customWidth="1"/>
    <col min="15623" max="15624" width="9.1796875" style="2" customWidth="1"/>
    <col min="15625" max="15872" width="8.81640625" style="2"/>
    <col min="15873" max="15873" width="44" style="2" customWidth="1"/>
    <col min="15874" max="15874" width="10.54296875" style="2" customWidth="1"/>
    <col min="15875" max="15875" width="11.81640625" style="2" customWidth="1"/>
    <col min="15876" max="15876" width="11.7265625" style="2" customWidth="1"/>
    <col min="15877" max="15877" width="13.7265625" style="2" customWidth="1"/>
    <col min="15878" max="15878" width="13.81640625" style="2" customWidth="1"/>
    <col min="15879" max="15880" width="9.1796875" style="2" customWidth="1"/>
    <col min="15881" max="16128" width="8.81640625" style="2"/>
    <col min="16129" max="16129" width="44" style="2" customWidth="1"/>
    <col min="16130" max="16130" width="10.54296875" style="2" customWidth="1"/>
    <col min="16131" max="16131" width="11.81640625" style="2" customWidth="1"/>
    <col min="16132" max="16132" width="11.7265625" style="2" customWidth="1"/>
    <col min="16133" max="16133" width="13.7265625" style="2" customWidth="1"/>
    <col min="16134" max="16134" width="13.81640625" style="2" customWidth="1"/>
    <col min="16135" max="16136" width="9.1796875" style="2" customWidth="1"/>
    <col min="16137" max="16384" width="8.81640625" style="2"/>
  </cols>
  <sheetData>
    <row r="1" spans="1:10" ht="13" x14ac:dyDescent="0.3">
      <c r="A1" s="359" t="s">
        <v>76</v>
      </c>
      <c r="B1" s="359"/>
      <c r="C1" s="359"/>
      <c r="D1" s="359"/>
      <c r="E1" s="359"/>
      <c r="F1" s="359"/>
      <c r="G1" s="359"/>
      <c r="H1" s="2"/>
    </row>
    <row r="2" spans="1:10" ht="13" x14ac:dyDescent="0.3">
      <c r="A2" s="365" t="s">
        <v>95</v>
      </c>
      <c r="B2" s="365"/>
      <c r="C2" s="365"/>
      <c r="D2" s="365"/>
      <c r="E2" s="365"/>
      <c r="F2" s="365"/>
      <c r="G2" s="365"/>
      <c r="H2" s="2"/>
    </row>
    <row r="3" spans="1:10" x14ac:dyDescent="0.25">
      <c r="A3" s="360" t="s">
        <v>8</v>
      </c>
      <c r="B3" s="360"/>
      <c r="C3" s="360"/>
      <c r="D3" s="360"/>
      <c r="E3" s="360"/>
      <c r="F3" s="360"/>
      <c r="G3" s="360"/>
      <c r="H3" s="2"/>
    </row>
    <row r="4" spans="1:10" ht="13" x14ac:dyDescent="0.3">
      <c r="A4" s="89"/>
      <c r="B4" s="89"/>
      <c r="C4" s="89"/>
      <c r="D4" s="89"/>
      <c r="E4" s="89"/>
      <c r="F4" s="89"/>
    </row>
    <row r="5" spans="1:10" ht="13" x14ac:dyDescent="0.3">
      <c r="A5" s="2" t="s">
        <v>9</v>
      </c>
      <c r="E5" s="7" t="s">
        <v>10</v>
      </c>
      <c r="F5" s="8"/>
    </row>
    <row r="6" spans="1:10" x14ac:dyDescent="0.25">
      <c r="A6" s="2" t="s">
        <v>100</v>
      </c>
      <c r="E6" s="2" t="s">
        <v>11</v>
      </c>
    </row>
    <row r="7" spans="1:10" ht="13" x14ac:dyDescent="0.3">
      <c r="A7" s="2" t="s">
        <v>107</v>
      </c>
      <c r="C7" s="361" t="s">
        <v>101</v>
      </c>
      <c r="D7" s="362"/>
      <c r="E7" s="362"/>
      <c r="F7" s="362"/>
      <c r="I7" s="9"/>
      <c r="J7" s="9"/>
    </row>
    <row r="8" spans="1:10" ht="13" x14ac:dyDescent="0.3">
      <c r="A8" s="2" t="s">
        <v>106</v>
      </c>
      <c r="D8" s="10" t="s">
        <v>13</v>
      </c>
      <c r="E8" s="9"/>
      <c r="F8" s="9"/>
      <c r="H8" s="11"/>
      <c r="I8" s="10"/>
      <c r="J8" s="9"/>
    </row>
    <row r="9" spans="1:10" x14ac:dyDescent="0.25">
      <c r="C9" s="44"/>
      <c r="D9" s="363" t="s">
        <v>14</v>
      </c>
      <c r="E9" s="364"/>
      <c r="F9" s="364"/>
    </row>
    <row r="10" spans="1:10" x14ac:dyDescent="0.25">
      <c r="C10" s="37"/>
      <c r="D10" s="85" t="s">
        <v>322</v>
      </c>
      <c r="E10" s="12"/>
      <c r="F10" s="12"/>
    </row>
    <row r="11" spans="1:10" x14ac:dyDescent="0.25">
      <c r="A11" s="13" t="s">
        <v>15</v>
      </c>
      <c r="B11" s="9" t="s">
        <v>16</v>
      </c>
      <c r="D11" s="85" t="s">
        <v>323</v>
      </c>
      <c r="E11" s="12"/>
      <c r="F11" s="12"/>
    </row>
    <row r="12" spans="1:10" x14ac:dyDescent="0.25">
      <c r="A12" s="13" t="s">
        <v>17</v>
      </c>
      <c r="B12" s="9" t="s">
        <v>18</v>
      </c>
      <c r="D12" s="85" t="s">
        <v>324</v>
      </c>
      <c r="E12" s="12"/>
      <c r="F12" s="12"/>
    </row>
    <row r="13" spans="1:10" ht="13" x14ac:dyDescent="0.3">
      <c r="A13" s="14" t="s">
        <v>19</v>
      </c>
      <c r="B13" s="15" t="s">
        <v>325</v>
      </c>
      <c r="D13" s="16"/>
      <c r="E13" s="16"/>
      <c r="F13" s="16"/>
    </row>
    <row r="14" spans="1:10" ht="13" x14ac:dyDescent="0.3">
      <c r="A14" s="14" t="s">
        <v>20</v>
      </c>
      <c r="B14" s="17" t="s">
        <v>146</v>
      </c>
      <c r="D14" s="9"/>
      <c r="E14" s="10"/>
      <c r="F14" s="9"/>
    </row>
    <row r="15" spans="1:10" ht="13" x14ac:dyDescent="0.3">
      <c r="A15" s="14" t="s">
        <v>77</v>
      </c>
      <c r="B15" s="17" t="s">
        <v>151</v>
      </c>
      <c r="D15" s="18" t="s">
        <v>22</v>
      </c>
      <c r="E15" s="52"/>
      <c r="F15" s="12"/>
    </row>
    <row r="16" spans="1:10" ht="13" thickBot="1" x14ac:dyDescent="0.3"/>
    <row r="17" spans="1:9" ht="15" customHeight="1" thickTop="1" x14ac:dyDescent="0.25">
      <c r="A17" s="345" t="s">
        <v>78</v>
      </c>
      <c r="B17" s="346"/>
      <c r="C17" s="351" t="s">
        <v>79</v>
      </c>
      <c r="D17" s="351" t="s">
        <v>131</v>
      </c>
      <c r="E17" s="351" t="s">
        <v>25</v>
      </c>
      <c r="F17" s="354" t="s">
        <v>26</v>
      </c>
    </row>
    <row r="18" spans="1:9" ht="14.25" customHeight="1" x14ac:dyDescent="0.25">
      <c r="A18" s="347"/>
      <c r="B18" s="348"/>
      <c r="C18" s="352"/>
      <c r="D18" s="357"/>
      <c r="E18" s="352"/>
      <c r="F18" s="355"/>
    </row>
    <row r="19" spans="1:9" ht="25.5" customHeight="1" x14ac:dyDescent="0.25">
      <c r="A19" s="347"/>
      <c r="B19" s="348"/>
      <c r="C19" s="352"/>
      <c r="D19" s="357"/>
      <c r="E19" s="352"/>
      <c r="F19" s="355"/>
    </row>
    <row r="20" spans="1:9" ht="21" customHeight="1" thickBot="1" x14ac:dyDescent="0.3">
      <c r="A20" s="349"/>
      <c r="B20" s="350"/>
      <c r="C20" s="353"/>
      <c r="D20" s="358"/>
      <c r="E20" s="353"/>
      <c r="F20" s="356"/>
    </row>
    <row r="21" spans="1:9" ht="22" customHeight="1" thickTop="1" thickBot="1" x14ac:dyDescent="0.3">
      <c r="A21" s="370" t="s">
        <v>27</v>
      </c>
      <c r="B21" s="371"/>
      <c r="C21" s="19">
        <f>'Q2 Invoice'!C21</f>
        <v>16224</v>
      </c>
      <c r="D21" s="20">
        <f>'Q3 2019 FS Entry Page'!F34</f>
        <v>0</v>
      </c>
      <c r="E21" s="20">
        <f>D21+'Q2 Supp Invoice'!E21</f>
        <v>455</v>
      </c>
      <c r="F21" s="20">
        <f>C21-E21</f>
        <v>15769</v>
      </c>
    </row>
    <row r="22" spans="1:9" ht="22" customHeight="1" thickTop="1" thickBot="1" x14ac:dyDescent="0.3">
      <c r="A22" s="374" t="s">
        <v>127</v>
      </c>
      <c r="B22" s="375"/>
      <c r="C22" s="19">
        <f>'Q2 Invoice'!C22</f>
        <v>811</v>
      </c>
      <c r="D22" s="20">
        <f>'Q3 2019 FS Entry Page'!H34</f>
        <v>0</v>
      </c>
      <c r="E22" s="20">
        <f>D22+'Q2 Supp Invoice'!E22</f>
        <v>22.75</v>
      </c>
      <c r="F22" s="20">
        <f t="shared" ref="F22:F29" si="0">C22-E22</f>
        <v>788.25</v>
      </c>
    </row>
    <row r="23" spans="1:9" ht="22" customHeight="1" thickTop="1" thickBot="1" x14ac:dyDescent="0.3">
      <c r="A23" s="372" t="s">
        <v>28</v>
      </c>
      <c r="B23" s="373"/>
      <c r="C23" s="19">
        <f>'Q2 Invoice'!C23</f>
        <v>3900</v>
      </c>
      <c r="D23" s="20">
        <f>'Q3 2019 FS Entry Page'!H40</f>
        <v>0</v>
      </c>
      <c r="E23" s="20">
        <f>D23+'Q2 Supp Invoice'!E23</f>
        <v>0</v>
      </c>
      <c r="F23" s="20">
        <f t="shared" si="0"/>
        <v>3900</v>
      </c>
    </row>
    <row r="24" spans="1:9" ht="22" customHeight="1" thickTop="1" thickBot="1" x14ac:dyDescent="0.3">
      <c r="A24" s="372" t="s">
        <v>29</v>
      </c>
      <c r="B24" s="373"/>
      <c r="C24" s="19">
        <v>0</v>
      </c>
      <c r="D24" s="20">
        <v>0</v>
      </c>
      <c r="E24" s="20">
        <f>D24+'Q2 Supp Invoice'!E24</f>
        <v>0</v>
      </c>
      <c r="F24" s="20">
        <f t="shared" si="0"/>
        <v>0</v>
      </c>
    </row>
    <row r="25" spans="1:9" ht="22" customHeight="1" thickTop="1" thickBot="1" x14ac:dyDescent="0.3">
      <c r="A25" s="372" t="s">
        <v>30</v>
      </c>
      <c r="B25" s="373"/>
      <c r="C25" s="19">
        <f>'Q2 Invoice'!C25</f>
        <v>2930</v>
      </c>
      <c r="D25" s="20">
        <f>'Q3 2019 FS Entry Page'!H47</f>
        <v>0</v>
      </c>
      <c r="E25" s="20">
        <f>D25+'Q2 Supp Invoice'!E25</f>
        <v>0</v>
      </c>
      <c r="F25" s="20">
        <f>C25-E25</f>
        <v>2930</v>
      </c>
      <c r="G25" s="37"/>
    </row>
    <row r="26" spans="1:9" ht="22" customHeight="1" thickTop="1" thickBot="1" x14ac:dyDescent="0.3">
      <c r="A26" s="374" t="s">
        <v>31</v>
      </c>
      <c r="B26" s="375"/>
      <c r="C26" s="19">
        <v>0</v>
      </c>
      <c r="D26" s="20">
        <v>0</v>
      </c>
      <c r="E26" s="20">
        <f>D26+'Q2 Supp Invoice'!E26</f>
        <v>0</v>
      </c>
      <c r="F26" s="20">
        <f t="shared" si="0"/>
        <v>0</v>
      </c>
    </row>
    <row r="27" spans="1:9" ht="22" customHeight="1" thickTop="1" thickBot="1" x14ac:dyDescent="0.3">
      <c r="A27" s="374" t="s">
        <v>32</v>
      </c>
      <c r="B27" s="375"/>
      <c r="C27" s="19">
        <f>'Q2 Invoice'!C27</f>
        <v>2000</v>
      </c>
      <c r="D27" s="20">
        <f>'Q3 2019 FS Entry Page'!H49</f>
        <v>800</v>
      </c>
      <c r="E27" s="20">
        <f>D27+'Q2 Supp Invoice'!E27</f>
        <v>2400</v>
      </c>
      <c r="F27" s="20">
        <f t="shared" si="0"/>
        <v>-400</v>
      </c>
    </row>
    <row r="28" spans="1:9" ht="24.75" customHeight="1" thickTop="1" thickBot="1" x14ac:dyDescent="0.3">
      <c r="A28" s="347" t="s">
        <v>330</v>
      </c>
      <c r="B28" s="348"/>
      <c r="C28" s="19">
        <f>'Q2 Invoice'!C28</f>
        <v>7700</v>
      </c>
      <c r="D28" s="20">
        <f>SUM(D21:D27)*0.452</f>
        <v>361.6</v>
      </c>
      <c r="E28" s="20">
        <f>D28+'Q2 Supp Invoice'!E28</f>
        <v>1300.7429999999999</v>
      </c>
      <c r="F28" s="20">
        <f t="shared" si="0"/>
        <v>6399.2569999999996</v>
      </c>
    </row>
    <row r="29" spans="1:9" ht="22" customHeight="1" thickTop="1" x14ac:dyDescent="0.25">
      <c r="A29" s="372" t="s">
        <v>33</v>
      </c>
      <c r="B29" s="373"/>
      <c r="C29" s="19">
        <f>SUM(C21:C28)</f>
        <v>33565</v>
      </c>
      <c r="D29" s="20">
        <f>SUM(D21:D28)</f>
        <v>1161.5999999999999</v>
      </c>
      <c r="E29" s="20">
        <f>SUM(E21:E28)</f>
        <v>4178.4930000000004</v>
      </c>
      <c r="F29" s="20">
        <f t="shared" si="0"/>
        <v>29386.506999999998</v>
      </c>
      <c r="G29" s="37"/>
      <c r="I29" s="37"/>
    </row>
    <row r="30" spans="1:9" ht="5.25" customHeight="1" x14ac:dyDescent="0.25">
      <c r="A30" s="366"/>
      <c r="B30" s="367"/>
      <c r="C30" s="22"/>
      <c r="D30" s="23"/>
      <c r="E30" s="22"/>
      <c r="F30" s="24"/>
    </row>
    <row r="31" spans="1:9" ht="21.75" customHeight="1" thickBot="1" x14ac:dyDescent="0.35">
      <c r="A31" s="376" t="s">
        <v>80</v>
      </c>
      <c r="B31" s="376"/>
      <c r="C31" s="25"/>
      <c r="D31" s="26">
        <f>SUM(D29)</f>
        <v>1161.5999999999999</v>
      </c>
      <c r="E31" s="27"/>
      <c r="F31" s="27"/>
      <c r="G31" s="37"/>
    </row>
    <row r="32" spans="1:9" ht="15" customHeight="1" thickTop="1" x14ac:dyDescent="0.3">
      <c r="A32" s="9"/>
      <c r="B32" s="9"/>
      <c r="C32" s="9"/>
      <c r="D32" s="9"/>
      <c r="E32" s="86" t="s">
        <v>133</v>
      </c>
      <c r="F32" s="87">
        <f>E29/C29</f>
        <v>0.12448958736779385</v>
      </c>
    </row>
    <row r="33" spans="1:6" ht="13.5" customHeight="1" x14ac:dyDescent="0.3">
      <c r="A33" s="9"/>
      <c r="B33" s="9"/>
      <c r="C33" s="9"/>
      <c r="D33" s="9"/>
      <c r="E33" s="86" t="s">
        <v>134</v>
      </c>
      <c r="F33" s="88">
        <f>E29/(E29+'Q3 SSDR'!E29)</f>
        <v>0.5290735352922521</v>
      </c>
    </row>
    <row r="34" spans="1:6" ht="12" customHeight="1" x14ac:dyDescent="0.25">
      <c r="A34" s="32" t="s">
        <v>111</v>
      </c>
      <c r="B34" s="33"/>
      <c r="C34" s="33"/>
      <c r="D34" s="33"/>
      <c r="E34" s="33"/>
      <c r="F34" s="33"/>
    </row>
    <row r="35" spans="1:6" x14ac:dyDescent="0.25">
      <c r="A35" s="34" t="s">
        <v>81</v>
      </c>
      <c r="B35" s="35"/>
      <c r="C35" s="35"/>
      <c r="D35" s="36"/>
      <c r="E35" s="35"/>
      <c r="F35" s="36"/>
    </row>
    <row r="36" spans="1:6" x14ac:dyDescent="0.25">
      <c r="A36" s="34" t="s">
        <v>104</v>
      </c>
      <c r="B36" s="35"/>
      <c r="C36" s="35"/>
      <c r="D36" s="36"/>
      <c r="E36" s="35"/>
      <c r="F36" s="36"/>
    </row>
    <row r="37" spans="1:6" x14ac:dyDescent="0.25">
      <c r="A37" s="34" t="s">
        <v>105</v>
      </c>
      <c r="B37" s="35"/>
      <c r="C37" s="35"/>
      <c r="D37" s="36"/>
      <c r="E37" s="35"/>
      <c r="F37" s="36"/>
    </row>
    <row r="38" spans="1:6" ht="13" x14ac:dyDescent="0.3">
      <c r="D38" s="18"/>
      <c r="F38" s="18"/>
    </row>
    <row r="39" spans="1:6" x14ac:dyDescent="0.25">
      <c r="A39" s="2" t="s">
        <v>36</v>
      </c>
      <c r="C39" s="39"/>
      <c r="D39" s="2" t="s">
        <v>37</v>
      </c>
      <c r="E39" s="40"/>
      <c r="F39" s="39"/>
    </row>
    <row r="40" spans="1:6" x14ac:dyDescent="0.25">
      <c r="A40" s="2" t="s">
        <v>38</v>
      </c>
      <c r="D40" s="39" t="s">
        <v>39</v>
      </c>
      <c r="F40" s="39"/>
    </row>
    <row r="41" spans="1:6" ht="24" customHeight="1" x14ac:dyDescent="0.25">
      <c r="A41" s="9" t="s">
        <v>36</v>
      </c>
      <c r="C41" s="9"/>
      <c r="D41" s="2" t="s">
        <v>40</v>
      </c>
      <c r="E41" s="40"/>
    </row>
    <row r="42" spans="1:6" x14ac:dyDescent="0.25">
      <c r="A42" s="2" t="s">
        <v>41</v>
      </c>
      <c r="D42" s="2" t="s">
        <v>39</v>
      </c>
    </row>
    <row r="47" spans="1:6" x14ac:dyDescent="0.25">
      <c r="E47" s="35"/>
      <c r="F47" s="41" t="s">
        <v>136</v>
      </c>
    </row>
    <row r="48" spans="1:6" ht="13" x14ac:dyDescent="0.3">
      <c r="A48" s="359">
        <v>3</v>
      </c>
      <c r="B48" s="359"/>
      <c r="C48" s="359"/>
      <c r="D48" s="359"/>
      <c r="E48" s="359"/>
      <c r="F48" s="359"/>
    </row>
    <row r="50" spans="1:2" x14ac:dyDescent="0.25">
      <c r="A50" s="42" t="s">
        <v>43</v>
      </c>
      <c r="B50" s="43"/>
    </row>
    <row r="51" spans="1:2" x14ac:dyDescent="0.25">
      <c r="A51" s="34" t="s">
        <v>83</v>
      </c>
    </row>
    <row r="52" spans="1:2" x14ac:dyDescent="0.25">
      <c r="A52" s="34" t="s">
        <v>45</v>
      </c>
    </row>
    <row r="53" spans="1:2" x14ac:dyDescent="0.25">
      <c r="A53" s="34" t="s">
        <v>112</v>
      </c>
    </row>
    <row r="54" spans="1:2" x14ac:dyDescent="0.25">
      <c r="A54" s="34"/>
    </row>
    <row r="55" spans="1:2" x14ac:dyDescent="0.25">
      <c r="A55" s="34" t="s">
        <v>46</v>
      </c>
    </row>
    <row r="56" spans="1:2" x14ac:dyDescent="0.25">
      <c r="A56" s="34"/>
    </row>
    <row r="57" spans="1:2" x14ac:dyDescent="0.25">
      <c r="A57" s="42" t="s">
        <v>84</v>
      </c>
      <c r="B57" s="43"/>
    </row>
    <row r="58" spans="1:2" x14ac:dyDescent="0.25">
      <c r="A58" s="34" t="s">
        <v>48</v>
      </c>
    </row>
    <row r="59" spans="1:2" x14ac:dyDescent="0.25">
      <c r="A59" s="34" t="s">
        <v>49</v>
      </c>
    </row>
    <row r="60" spans="1:2" x14ac:dyDescent="0.25">
      <c r="A60" s="34"/>
    </row>
    <row r="61" spans="1:2" x14ac:dyDescent="0.25">
      <c r="A61" s="34" t="s">
        <v>50</v>
      </c>
    </row>
    <row r="62" spans="1:2" x14ac:dyDescent="0.25">
      <c r="A62" s="34" t="s">
        <v>51</v>
      </c>
    </row>
    <row r="63" spans="1:2" x14ac:dyDescent="0.25">
      <c r="A63" s="34" t="s">
        <v>52</v>
      </c>
    </row>
    <row r="64" spans="1:2" x14ac:dyDescent="0.25">
      <c r="A64" s="34" t="s">
        <v>53</v>
      </c>
    </row>
    <row r="65" spans="1:1" x14ac:dyDescent="0.25">
      <c r="A65" s="34" t="s">
        <v>54</v>
      </c>
    </row>
    <row r="66" spans="1:1" x14ac:dyDescent="0.25">
      <c r="A66" s="34" t="s">
        <v>53</v>
      </c>
    </row>
    <row r="67" spans="1:1" x14ac:dyDescent="0.25">
      <c r="A67" s="34" t="s">
        <v>55</v>
      </c>
    </row>
    <row r="68" spans="1:1" x14ac:dyDescent="0.25">
      <c r="A68" s="34"/>
    </row>
    <row r="69" spans="1:1" x14ac:dyDescent="0.25">
      <c r="A69" s="34" t="s">
        <v>56</v>
      </c>
    </row>
    <row r="70" spans="1:1" x14ac:dyDescent="0.25">
      <c r="A70" s="34"/>
    </row>
    <row r="71" spans="1:1" x14ac:dyDescent="0.25">
      <c r="A71" s="34" t="s">
        <v>57</v>
      </c>
    </row>
    <row r="72" spans="1:1" x14ac:dyDescent="0.25">
      <c r="A72" s="34" t="s">
        <v>85</v>
      </c>
    </row>
    <row r="73" spans="1:1" x14ac:dyDescent="0.25">
      <c r="A73" s="34"/>
    </row>
    <row r="74" spans="1:1" x14ac:dyDescent="0.25">
      <c r="A74" s="34" t="s">
        <v>59</v>
      </c>
    </row>
    <row r="75" spans="1:1" x14ac:dyDescent="0.25">
      <c r="A75" s="34"/>
    </row>
    <row r="76" spans="1:1" x14ac:dyDescent="0.25">
      <c r="A76" s="34" t="s">
        <v>60</v>
      </c>
    </row>
    <row r="77" spans="1:1" x14ac:dyDescent="0.25">
      <c r="A77" s="34" t="s">
        <v>86</v>
      </c>
    </row>
    <row r="78" spans="1:1" x14ac:dyDescent="0.25">
      <c r="A78" s="34" t="s">
        <v>62</v>
      </c>
    </row>
    <row r="79" spans="1:1" x14ac:dyDescent="0.25">
      <c r="A79" s="34"/>
    </row>
    <row r="80" spans="1:1" x14ac:dyDescent="0.25">
      <c r="A80" s="34" t="s">
        <v>63</v>
      </c>
    </row>
    <row r="81" spans="1:1" x14ac:dyDescent="0.25">
      <c r="A81" s="34"/>
    </row>
    <row r="82" spans="1:1" x14ac:dyDescent="0.25">
      <c r="A82" s="34" t="s">
        <v>87</v>
      </c>
    </row>
    <row r="83" spans="1:1" x14ac:dyDescent="0.25">
      <c r="A83" s="34"/>
    </row>
    <row r="84" spans="1:1" x14ac:dyDescent="0.25">
      <c r="A84" s="42" t="s">
        <v>88</v>
      </c>
    </row>
    <row r="85" spans="1:1" x14ac:dyDescent="0.25">
      <c r="A85" s="34" t="s">
        <v>113</v>
      </c>
    </row>
    <row r="86" spans="1:1" x14ac:dyDescent="0.25">
      <c r="A86" s="34"/>
    </row>
    <row r="87" spans="1:1" x14ac:dyDescent="0.25">
      <c r="A87" s="42" t="s">
        <v>89</v>
      </c>
    </row>
    <row r="88" spans="1:1" x14ac:dyDescent="0.25">
      <c r="A88" s="34" t="s">
        <v>90</v>
      </c>
    </row>
    <row r="89" spans="1:1" x14ac:dyDescent="0.25">
      <c r="A89" s="34" t="s">
        <v>68</v>
      </c>
    </row>
    <row r="90" spans="1:1" x14ac:dyDescent="0.25">
      <c r="A90" s="34"/>
    </row>
    <row r="91" spans="1:1" x14ac:dyDescent="0.25">
      <c r="A91" s="42" t="s">
        <v>69</v>
      </c>
    </row>
    <row r="92" spans="1:1" x14ac:dyDescent="0.25">
      <c r="A92" s="34" t="s">
        <v>91</v>
      </c>
    </row>
    <row r="93" spans="1:1" x14ac:dyDescent="0.25">
      <c r="A93" s="34"/>
    </row>
    <row r="94" spans="1:1" x14ac:dyDescent="0.25">
      <c r="A94" s="42" t="s">
        <v>92</v>
      </c>
    </row>
    <row r="95" spans="1:1" x14ac:dyDescent="0.25">
      <c r="A95" s="34" t="s">
        <v>93</v>
      </c>
    </row>
    <row r="96" spans="1:1" x14ac:dyDescent="0.25">
      <c r="A96" s="34" t="s">
        <v>73</v>
      </c>
    </row>
    <row r="97" spans="1:6" x14ac:dyDescent="0.25">
      <c r="A97" s="34"/>
    </row>
    <row r="98" spans="1:6" x14ac:dyDescent="0.25">
      <c r="A98" s="42" t="s">
        <v>74</v>
      </c>
      <c r="B98" s="43"/>
    </row>
    <row r="99" spans="1:6" x14ac:dyDescent="0.25">
      <c r="A99" s="34" t="s">
        <v>94</v>
      </c>
      <c r="B99" s="43"/>
    </row>
    <row r="100" spans="1:6" x14ac:dyDescent="0.25">
      <c r="A100" s="34"/>
      <c r="B100" s="43"/>
    </row>
    <row r="101" spans="1:6" x14ac:dyDescent="0.25">
      <c r="A101" s="34"/>
      <c r="B101" s="43"/>
    </row>
    <row r="102" spans="1:6" x14ac:dyDescent="0.25">
      <c r="A102" s="34"/>
      <c r="B102" s="43"/>
      <c r="E102" s="35"/>
      <c r="F102" s="41" t="s">
        <v>108</v>
      </c>
    </row>
    <row r="103" spans="1:6" x14ac:dyDescent="0.25">
      <c r="A103" s="34"/>
      <c r="B103" s="43"/>
    </row>
    <row r="104" spans="1:6" x14ac:dyDescent="0.25">
      <c r="E104" s="35"/>
    </row>
  </sheetData>
  <mergeCells count="22">
    <mergeCell ref="A48:F48"/>
    <mergeCell ref="A21:B21"/>
    <mergeCell ref="A22:B22"/>
    <mergeCell ref="A23:B23"/>
    <mergeCell ref="A24:B24"/>
    <mergeCell ref="A25:B25"/>
    <mergeCell ref="A26:B26"/>
    <mergeCell ref="A27:B27"/>
    <mergeCell ref="A28:B28"/>
    <mergeCell ref="A29:B29"/>
    <mergeCell ref="A30:B30"/>
    <mergeCell ref="A31:B31"/>
    <mergeCell ref="A1:G1"/>
    <mergeCell ref="A2:G2"/>
    <mergeCell ref="A3:G3"/>
    <mergeCell ref="C7:F7"/>
    <mergeCell ref="D9:F9"/>
    <mergeCell ref="A17:B20"/>
    <mergeCell ref="C17:C20"/>
    <mergeCell ref="D17:D20"/>
    <mergeCell ref="E17:E20"/>
    <mergeCell ref="F17:F20"/>
  </mergeCells>
  <pageMargins left="0.25" right="0.25" top="0.75" bottom="0.75" header="0.5" footer="0.25"/>
  <pageSetup scale="94" fitToHeight="0" orientation="portrait" r:id="rId1"/>
  <headerFooter alignWithMargins="0"/>
  <rowBreaks count="1" manualBreakCount="1">
    <brk id="4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T282"/>
  <sheetViews>
    <sheetView tabSelected="1" view="pageBreakPreview" topLeftCell="A11" zoomScaleNormal="89" zoomScaleSheetLayoutView="100" workbookViewId="0">
      <selection activeCell="H20" sqref="H20"/>
    </sheetView>
  </sheetViews>
  <sheetFormatPr defaultColWidth="9.1796875" defaultRowHeight="14.5" x14ac:dyDescent="0.35"/>
  <cols>
    <col min="1" max="1" width="4" style="121" customWidth="1"/>
    <col min="2" max="3" width="9.1796875" style="121"/>
    <col min="4" max="4" width="12" style="121" bestFit="1" customWidth="1"/>
    <col min="5" max="6" width="9.1796875" style="121"/>
    <col min="7" max="7" width="10.453125" style="121" bestFit="1" customWidth="1"/>
    <col min="8" max="8" width="10.54296875" style="121" customWidth="1"/>
    <col min="9" max="9" width="9.54296875" style="121" bestFit="1" customWidth="1"/>
    <col min="10" max="11" width="13.453125" style="121" customWidth="1"/>
    <col min="12" max="12" width="11" style="121" bestFit="1" customWidth="1"/>
    <col min="13" max="13" width="10.453125" style="121" bestFit="1" customWidth="1"/>
    <col min="14" max="14" width="12.54296875" style="121" customWidth="1"/>
    <col min="15" max="15" width="10.54296875" style="121" bestFit="1" customWidth="1"/>
    <col min="16" max="18" width="9.1796875" style="121"/>
    <col min="19" max="19" width="11.54296875" style="121" bestFit="1" customWidth="1"/>
    <col min="20" max="16384" width="9.1796875" style="121"/>
  </cols>
  <sheetData>
    <row r="1" spans="1:15" x14ac:dyDescent="0.35">
      <c r="A1" s="323"/>
      <c r="B1" s="324"/>
      <c r="C1" s="324"/>
      <c r="D1" s="324"/>
      <c r="E1" s="324"/>
      <c r="F1" s="324"/>
      <c r="G1" s="324"/>
      <c r="H1" s="324"/>
      <c r="I1" s="324"/>
      <c r="J1" s="324"/>
      <c r="K1" s="325"/>
      <c r="L1" s="326"/>
    </row>
    <row r="2" spans="1:15" x14ac:dyDescent="0.35">
      <c r="A2" s="122" t="s">
        <v>196</v>
      </c>
      <c r="B2" s="123"/>
      <c r="C2" s="123"/>
      <c r="D2" s="123"/>
      <c r="E2" s="123"/>
      <c r="F2" s="123"/>
      <c r="G2" s="123"/>
      <c r="H2" s="123"/>
      <c r="I2" s="123"/>
      <c r="J2" s="123"/>
      <c r="K2" s="123"/>
      <c r="L2" s="124"/>
    </row>
    <row r="3" spans="1:15" x14ac:dyDescent="0.35">
      <c r="A3" s="125" t="str">
        <f>'Sub 16_Budget Summary'!A3:D3</f>
        <v xml:space="preserve">Name of Contracting Agency (Sub __): Example Campus </v>
      </c>
      <c r="B3" s="126"/>
      <c r="C3" s="126"/>
      <c r="D3" s="126"/>
      <c r="E3" s="126"/>
      <c r="F3" s="126"/>
      <c r="G3" s="126"/>
      <c r="H3" s="126"/>
      <c r="I3" s="126"/>
      <c r="J3" s="126"/>
      <c r="K3" s="126"/>
      <c r="L3" s="127"/>
    </row>
    <row r="4" spans="1:15" x14ac:dyDescent="0.35">
      <c r="A4" s="125" t="str">
        <f>'Sub 16_Budget Summary'!A4</f>
        <v>Subcontracted Under CSU, Chico Research Foundation - Center for Healthy Communities</v>
      </c>
      <c r="B4" s="126"/>
      <c r="C4" s="126"/>
      <c r="D4" s="126"/>
      <c r="E4" s="126"/>
      <c r="F4" s="126"/>
      <c r="G4" s="126"/>
      <c r="H4" s="126"/>
      <c r="I4" s="126"/>
      <c r="J4" s="126"/>
      <c r="K4" s="126"/>
      <c r="L4" s="127"/>
    </row>
    <row r="5" spans="1:15" x14ac:dyDescent="0.35">
      <c r="A5" s="128" t="str">
        <f>'Sub 16_Budget Summary'!A5:D5</f>
        <v>Contract Number: TBA</v>
      </c>
      <c r="B5" s="129"/>
      <c r="C5" s="129"/>
      <c r="D5" s="129"/>
      <c r="E5" s="129"/>
      <c r="F5" s="129"/>
      <c r="G5" s="129"/>
      <c r="H5" s="129"/>
      <c r="I5" s="129"/>
      <c r="J5" s="129"/>
      <c r="K5" s="129"/>
      <c r="L5" s="130"/>
    </row>
    <row r="6" spans="1:15" x14ac:dyDescent="0.35">
      <c r="A6" s="122" t="str">
        <f>'Sub 16_Budget Summary'!A6:D6</f>
        <v>October 1, 2018 through September 30, 2021</v>
      </c>
      <c r="B6" s="123"/>
      <c r="C6" s="123"/>
      <c r="D6" s="123"/>
      <c r="E6" s="123"/>
      <c r="F6" s="123"/>
      <c r="G6" s="123"/>
      <c r="H6" s="123"/>
      <c r="I6" s="123"/>
      <c r="J6" s="123"/>
      <c r="K6" s="123"/>
      <c r="L6" s="124"/>
    </row>
    <row r="7" spans="1:15" x14ac:dyDescent="0.35">
      <c r="A7" s="122" t="s">
        <v>197</v>
      </c>
      <c r="B7" s="123"/>
      <c r="C7" s="123"/>
      <c r="D7" s="123"/>
      <c r="E7" s="123"/>
      <c r="F7" s="123"/>
      <c r="G7" s="123"/>
      <c r="H7" s="123"/>
      <c r="I7" s="123"/>
      <c r="J7" s="123"/>
      <c r="K7" s="123"/>
      <c r="L7" s="124"/>
    </row>
    <row r="8" spans="1:15" x14ac:dyDescent="0.35">
      <c r="A8" s="131"/>
      <c r="B8" s="132"/>
      <c r="C8" s="132"/>
      <c r="D8" s="132"/>
      <c r="E8" s="132"/>
      <c r="F8" s="132"/>
      <c r="G8" s="132"/>
      <c r="H8" s="132"/>
      <c r="I8" s="132"/>
      <c r="J8" s="133"/>
      <c r="K8" s="134"/>
      <c r="L8" s="135"/>
    </row>
    <row r="9" spans="1:15" ht="95.25" customHeight="1" x14ac:dyDescent="0.35">
      <c r="A9" s="327" t="s">
        <v>198</v>
      </c>
      <c r="B9" s="328"/>
      <c r="C9" s="328"/>
      <c r="D9" s="328"/>
      <c r="E9" s="328"/>
      <c r="F9" s="328"/>
      <c r="G9" s="328"/>
      <c r="H9" s="328"/>
      <c r="I9" s="328"/>
      <c r="J9" s="328"/>
      <c r="K9" s="328"/>
      <c r="L9" s="329"/>
    </row>
    <row r="10" spans="1:15" x14ac:dyDescent="0.35">
      <c r="A10" s="131"/>
      <c r="B10" s="132"/>
      <c r="C10" s="132"/>
      <c r="D10" s="132"/>
      <c r="E10" s="132"/>
      <c r="F10" s="136"/>
      <c r="G10" s="132"/>
      <c r="H10" s="137"/>
      <c r="I10" s="132"/>
      <c r="J10" s="133"/>
      <c r="K10" s="134"/>
      <c r="L10" s="135"/>
    </row>
    <row r="11" spans="1:15" ht="15" thickBot="1" x14ac:dyDescent="0.4">
      <c r="A11" s="138"/>
      <c r="B11" s="139" t="s">
        <v>199</v>
      </c>
      <c r="C11" s="139"/>
      <c r="D11" s="140"/>
      <c r="E11" s="140"/>
      <c r="F11" s="140"/>
      <c r="G11" s="140"/>
      <c r="H11" s="140"/>
      <c r="I11" s="140"/>
      <c r="J11" s="141"/>
      <c r="K11" s="142"/>
      <c r="L11" s="143"/>
    </row>
    <row r="12" spans="1:15" ht="15" thickTop="1" x14ac:dyDescent="0.35">
      <c r="A12" s="144"/>
      <c r="B12" s="136"/>
      <c r="C12" s="136"/>
      <c r="D12" s="132"/>
      <c r="E12" s="132"/>
      <c r="F12" s="132"/>
      <c r="G12" s="132"/>
      <c r="H12" s="132"/>
      <c r="I12" s="132"/>
      <c r="J12" s="133"/>
      <c r="K12" s="134"/>
      <c r="L12" s="135"/>
    </row>
    <row r="13" spans="1:15" x14ac:dyDescent="0.35">
      <c r="A13" s="144"/>
      <c r="B13" s="277" t="s">
        <v>200</v>
      </c>
      <c r="C13" s="278"/>
      <c r="D13" s="278"/>
      <c r="E13" s="278"/>
      <c r="F13" s="278"/>
      <c r="G13" s="145">
        <f>J61/L61</f>
        <v>0.66150636344669311</v>
      </c>
      <c r="H13" s="132"/>
      <c r="I13" s="132"/>
      <c r="J13" s="133"/>
      <c r="K13" s="134"/>
      <c r="L13" s="135"/>
      <c r="M13" s="99"/>
      <c r="N13" s="99"/>
      <c r="O13" s="99"/>
    </row>
    <row r="14" spans="1:15" x14ac:dyDescent="0.35">
      <c r="A14" s="144"/>
      <c r="B14" s="277" t="s">
        <v>201</v>
      </c>
      <c r="C14" s="278"/>
      <c r="D14" s="278"/>
      <c r="E14" s="278"/>
      <c r="F14" s="278"/>
      <c r="G14" s="146">
        <f>SUM(I19:I58)</f>
        <v>1.1660576923076924</v>
      </c>
      <c r="H14" s="132"/>
      <c r="I14" s="132"/>
      <c r="J14" s="133"/>
      <c r="K14" s="134"/>
      <c r="L14" s="135"/>
      <c r="M14" s="99"/>
      <c r="N14" s="99"/>
      <c r="O14" s="99"/>
    </row>
    <row r="15" spans="1:15" x14ac:dyDescent="0.35">
      <c r="A15" s="144"/>
      <c r="B15" s="277" t="s">
        <v>202</v>
      </c>
      <c r="C15" s="278"/>
      <c r="D15" s="278"/>
      <c r="E15" s="278"/>
      <c r="F15" s="278"/>
      <c r="G15" s="146">
        <v>10</v>
      </c>
      <c r="H15" s="147" t="s">
        <v>203</v>
      </c>
      <c r="I15" s="132"/>
      <c r="J15" s="133"/>
      <c r="K15" s="134"/>
      <c r="L15" s="135"/>
      <c r="M15" s="99"/>
      <c r="N15" s="99"/>
      <c r="O15" s="99"/>
    </row>
    <row r="16" spans="1:15" x14ac:dyDescent="0.35">
      <c r="A16" s="144"/>
      <c r="B16" s="277" t="s">
        <v>204</v>
      </c>
      <c r="C16" s="278"/>
      <c r="D16" s="278"/>
      <c r="E16" s="278"/>
      <c r="F16" s="278"/>
      <c r="G16" s="148">
        <f>IF(G15=0,0,G14/G15)</f>
        <v>0.11660576923076924</v>
      </c>
      <c r="H16" s="132"/>
      <c r="I16" s="132"/>
      <c r="J16" s="133"/>
      <c r="K16" s="134"/>
      <c r="L16" s="135"/>
      <c r="M16" s="99"/>
      <c r="N16" s="99"/>
      <c r="O16" s="99"/>
    </row>
    <row r="17" spans="1:19" x14ac:dyDescent="0.35">
      <c r="A17" s="144"/>
      <c r="B17" s="136"/>
      <c r="C17" s="136"/>
      <c r="D17" s="132"/>
      <c r="E17" s="132"/>
      <c r="F17" s="132"/>
      <c r="G17" s="132"/>
      <c r="H17" s="132"/>
      <c r="I17" s="132"/>
      <c r="J17" s="133"/>
      <c r="K17" s="134"/>
      <c r="L17" s="135"/>
      <c r="M17" s="321" t="s">
        <v>205</v>
      </c>
      <c r="N17" s="321"/>
      <c r="O17" s="321"/>
    </row>
    <row r="18" spans="1:19" ht="43.5" x14ac:dyDescent="0.35">
      <c r="A18" s="149"/>
      <c r="B18" s="322" t="s">
        <v>1</v>
      </c>
      <c r="C18" s="322"/>
      <c r="D18" s="322"/>
      <c r="E18" s="322" t="s">
        <v>206</v>
      </c>
      <c r="F18" s="322"/>
      <c r="G18" s="322"/>
      <c r="H18" s="150" t="s">
        <v>207</v>
      </c>
      <c r="I18" s="150" t="s">
        <v>208</v>
      </c>
      <c r="J18" s="150" t="s">
        <v>209</v>
      </c>
      <c r="K18" s="150" t="s">
        <v>210</v>
      </c>
      <c r="L18" s="151" t="s">
        <v>211</v>
      </c>
      <c r="M18" s="152" t="s">
        <v>212</v>
      </c>
      <c r="N18" s="153" t="s">
        <v>213</v>
      </c>
      <c r="O18" s="153" t="s">
        <v>214</v>
      </c>
    </row>
    <row r="19" spans="1:19" ht="32.25" customHeight="1" x14ac:dyDescent="0.35">
      <c r="A19" s="154" t="s">
        <v>215</v>
      </c>
      <c r="B19" s="384" t="s">
        <v>317</v>
      </c>
      <c r="C19" s="384"/>
      <c r="D19" s="384"/>
      <c r="E19" s="384" t="s">
        <v>216</v>
      </c>
      <c r="F19" s="384"/>
      <c r="G19" s="384"/>
      <c r="H19" s="380">
        <v>106920</v>
      </c>
      <c r="I19" s="381">
        <f>(2*52)/2080</f>
        <v>0.05</v>
      </c>
      <c r="J19" s="382">
        <f>I19*H19</f>
        <v>5346</v>
      </c>
      <c r="K19" s="382"/>
      <c r="L19" s="383">
        <f>ROUND((J19+K19), 0)</f>
        <v>5346</v>
      </c>
      <c r="M19" s="159">
        <v>0.65</v>
      </c>
      <c r="N19" s="160">
        <f>L19*M19</f>
        <v>3474.9</v>
      </c>
      <c r="O19" s="160"/>
      <c r="R19" s="200"/>
    </row>
    <row r="20" spans="1:19" ht="26.25" customHeight="1" x14ac:dyDescent="0.35">
      <c r="A20" s="154">
        <v>2</v>
      </c>
      <c r="B20" s="385" t="s">
        <v>327</v>
      </c>
      <c r="C20" s="385"/>
      <c r="D20" s="385"/>
      <c r="E20" s="308" t="s">
        <v>217</v>
      </c>
      <c r="F20" s="308"/>
      <c r="G20" s="308"/>
      <c r="H20" s="386">
        <v>75000</v>
      </c>
      <c r="I20" s="156">
        <f>(4*52)/2080</f>
        <v>0.1</v>
      </c>
      <c r="J20" s="157">
        <f>I20*H20</f>
        <v>7500</v>
      </c>
      <c r="K20" s="157"/>
      <c r="L20" s="158">
        <f t="shared" ref="L20:L58" si="0">ROUND((J20+K20), 0)</f>
        <v>7500</v>
      </c>
      <c r="M20" s="159">
        <v>0.65</v>
      </c>
      <c r="N20" s="160">
        <f>L20*M20</f>
        <v>4875</v>
      </c>
      <c r="O20" s="160"/>
    </row>
    <row r="21" spans="1:19" x14ac:dyDescent="0.35">
      <c r="A21" s="154">
        <v>3</v>
      </c>
      <c r="B21" s="315" t="s">
        <v>318</v>
      </c>
      <c r="C21" s="316"/>
      <c r="D21" s="317"/>
      <c r="E21" s="315" t="s">
        <v>218</v>
      </c>
      <c r="F21" s="316"/>
      <c r="G21" s="317"/>
      <c r="H21" s="155">
        <v>83900</v>
      </c>
      <c r="I21" s="156">
        <v>0.1</v>
      </c>
      <c r="J21" s="157">
        <f>I21*H21</f>
        <v>8390</v>
      </c>
      <c r="K21" s="157"/>
      <c r="L21" s="158">
        <f t="shared" si="0"/>
        <v>8390</v>
      </c>
      <c r="M21" s="159">
        <v>0.6</v>
      </c>
      <c r="N21" s="160">
        <f>L21*M21</f>
        <v>5034</v>
      </c>
      <c r="O21" s="160"/>
    </row>
    <row r="22" spans="1:19" ht="43.5" customHeight="1" x14ac:dyDescent="0.35">
      <c r="A22" s="154">
        <v>4</v>
      </c>
      <c r="B22" s="315" t="s">
        <v>219</v>
      </c>
      <c r="C22" s="316"/>
      <c r="D22" s="317"/>
      <c r="E22" s="315" t="s">
        <v>220</v>
      </c>
      <c r="F22" s="316"/>
      <c r="G22" s="317"/>
      <c r="H22" s="155">
        <f>13*2080</f>
        <v>27040</v>
      </c>
      <c r="I22" s="156">
        <f>(16*17*2)/2080</f>
        <v>0.26153846153846155</v>
      </c>
      <c r="J22" s="157">
        <f>I22*H22</f>
        <v>7072</v>
      </c>
      <c r="K22" s="157"/>
      <c r="L22" s="158">
        <f t="shared" si="0"/>
        <v>7072</v>
      </c>
      <c r="M22" s="161">
        <v>0</v>
      </c>
      <c r="N22" s="162">
        <f>L22*M22</f>
        <v>0</v>
      </c>
      <c r="O22" s="160"/>
      <c r="P22" s="163"/>
      <c r="R22" s="200"/>
    </row>
    <row r="23" spans="1:19" x14ac:dyDescent="0.35">
      <c r="A23" s="154">
        <v>5</v>
      </c>
      <c r="B23" s="377" t="s">
        <v>332</v>
      </c>
      <c r="C23" s="378"/>
      <c r="D23" s="379"/>
      <c r="E23" s="377" t="s">
        <v>221</v>
      </c>
      <c r="F23" s="378"/>
      <c r="G23" s="379"/>
      <c r="H23" s="380">
        <f>13*2080</f>
        <v>27040</v>
      </c>
      <c r="I23" s="381">
        <f>(2*12*52)/2080</f>
        <v>0.6</v>
      </c>
      <c r="J23" s="382"/>
      <c r="K23" s="382">
        <f>H23*I23</f>
        <v>16224</v>
      </c>
      <c r="L23" s="383">
        <f t="shared" si="0"/>
        <v>16224</v>
      </c>
      <c r="M23" s="159">
        <v>0.05</v>
      </c>
      <c r="N23" s="160"/>
      <c r="O23" s="160">
        <f>L23*M23</f>
        <v>811.2</v>
      </c>
      <c r="S23" s="249"/>
    </row>
    <row r="24" spans="1:19" ht="45.75" customHeight="1" x14ac:dyDescent="0.35">
      <c r="A24" s="154">
        <v>6</v>
      </c>
      <c r="B24" s="315" t="s">
        <v>222</v>
      </c>
      <c r="C24" s="316"/>
      <c r="D24" s="317"/>
      <c r="E24" s="318" t="s">
        <v>223</v>
      </c>
      <c r="F24" s="319"/>
      <c r="G24" s="320"/>
      <c r="H24" s="155">
        <v>53400</v>
      </c>
      <c r="I24" s="156">
        <f>ROUNDUP((0.5*17*2*2)/2080,2)</f>
        <v>0.02</v>
      </c>
      <c r="J24" s="157">
        <f>I24*H24</f>
        <v>1068</v>
      </c>
      <c r="K24" s="157"/>
      <c r="L24" s="158">
        <f t="shared" si="0"/>
        <v>1068</v>
      </c>
      <c r="M24" s="159">
        <v>0.05</v>
      </c>
      <c r="N24" s="160">
        <f t="shared" ref="N24:N25" si="1">L24*M24</f>
        <v>53.400000000000006</v>
      </c>
      <c r="O24" s="160"/>
      <c r="P24" s="163"/>
      <c r="R24" s="200"/>
      <c r="S24" s="200"/>
    </row>
    <row r="25" spans="1:19" ht="48" customHeight="1" x14ac:dyDescent="0.35">
      <c r="A25" s="154">
        <v>7</v>
      </c>
      <c r="B25" s="315" t="s">
        <v>224</v>
      </c>
      <c r="C25" s="316"/>
      <c r="D25" s="317"/>
      <c r="E25" s="318" t="s">
        <v>225</v>
      </c>
      <c r="F25" s="319"/>
      <c r="G25" s="320"/>
      <c r="H25" s="155">
        <v>67500</v>
      </c>
      <c r="I25" s="164">
        <f>(0.75*17*2*2)/2080</f>
        <v>2.4519230769230769E-2</v>
      </c>
      <c r="J25" s="157">
        <f>I25*H25</f>
        <v>1655.0480769230769</v>
      </c>
      <c r="K25" s="157"/>
      <c r="L25" s="158">
        <f t="shared" si="0"/>
        <v>1655</v>
      </c>
      <c r="M25" s="159">
        <v>0.05</v>
      </c>
      <c r="N25" s="160">
        <f t="shared" si="1"/>
        <v>82.75</v>
      </c>
      <c r="O25" s="160"/>
      <c r="P25" s="163"/>
    </row>
    <row r="26" spans="1:19" ht="53.25" customHeight="1" x14ac:dyDescent="0.35">
      <c r="A26" s="154">
        <v>8</v>
      </c>
      <c r="B26" s="315" t="s">
        <v>226</v>
      </c>
      <c r="C26" s="316"/>
      <c r="D26" s="317"/>
      <c r="E26" s="318" t="s">
        <v>227</v>
      </c>
      <c r="F26" s="319"/>
      <c r="G26" s="320"/>
      <c r="H26" s="155">
        <v>67500</v>
      </c>
      <c r="I26" s="156">
        <f>ROUNDUP((0.25*17*2*2)/2080,2)</f>
        <v>0.01</v>
      </c>
      <c r="J26" s="157">
        <f>I26*H26</f>
        <v>675</v>
      </c>
      <c r="K26" s="157"/>
      <c r="L26" s="158">
        <f t="shared" si="0"/>
        <v>675</v>
      </c>
      <c r="M26" s="159">
        <v>0.05</v>
      </c>
      <c r="N26" s="160">
        <f>L26*M26</f>
        <v>33.75</v>
      </c>
      <c r="O26" s="160"/>
      <c r="P26" s="163"/>
    </row>
    <row r="27" spans="1:19" hidden="1" x14ac:dyDescent="0.35">
      <c r="A27" s="154">
        <v>9</v>
      </c>
      <c r="B27" s="308"/>
      <c r="C27" s="308"/>
      <c r="D27" s="308"/>
      <c r="E27" s="308"/>
      <c r="F27" s="308"/>
      <c r="G27" s="308"/>
      <c r="H27" s="155">
        <v>0</v>
      </c>
      <c r="I27" s="156">
        <v>0</v>
      </c>
      <c r="J27" s="157">
        <f>I27*H27</f>
        <v>0</v>
      </c>
      <c r="K27" s="157"/>
      <c r="L27" s="158">
        <f t="shared" si="0"/>
        <v>0</v>
      </c>
      <c r="M27" s="159"/>
      <c r="N27" s="160"/>
      <c r="O27" s="160"/>
    </row>
    <row r="28" spans="1:19" hidden="1" x14ac:dyDescent="0.35">
      <c r="A28" s="154">
        <v>10</v>
      </c>
      <c r="B28" s="308"/>
      <c r="C28" s="308"/>
      <c r="D28" s="308"/>
      <c r="E28" s="308"/>
      <c r="F28" s="308"/>
      <c r="G28" s="308"/>
      <c r="H28" s="155">
        <v>0</v>
      </c>
      <c r="I28" s="156">
        <v>0</v>
      </c>
      <c r="J28" s="157"/>
      <c r="K28" s="157"/>
      <c r="L28" s="158">
        <f t="shared" si="0"/>
        <v>0</v>
      </c>
      <c r="M28" s="99"/>
      <c r="N28" s="99"/>
      <c r="O28" s="99"/>
    </row>
    <row r="29" spans="1:19" hidden="1" x14ac:dyDescent="0.35">
      <c r="A29" s="154" t="s">
        <v>228</v>
      </c>
      <c r="B29" s="308"/>
      <c r="C29" s="308"/>
      <c r="D29" s="308"/>
      <c r="E29" s="308"/>
      <c r="F29" s="308"/>
      <c r="G29" s="308"/>
      <c r="H29" s="155">
        <v>0</v>
      </c>
      <c r="I29" s="156">
        <v>0</v>
      </c>
      <c r="J29" s="157"/>
      <c r="K29" s="157"/>
      <c r="L29" s="158">
        <f t="shared" si="0"/>
        <v>0</v>
      </c>
      <c r="M29" s="99"/>
      <c r="N29" s="99"/>
      <c r="O29" s="99"/>
    </row>
    <row r="30" spans="1:19" hidden="1" x14ac:dyDescent="0.35">
      <c r="A30" s="154" t="s">
        <v>229</v>
      </c>
      <c r="B30" s="308"/>
      <c r="C30" s="308"/>
      <c r="D30" s="308"/>
      <c r="E30" s="308"/>
      <c r="F30" s="308"/>
      <c r="G30" s="308"/>
      <c r="H30" s="155">
        <v>0</v>
      </c>
      <c r="I30" s="156">
        <v>0</v>
      </c>
      <c r="J30" s="157"/>
      <c r="K30" s="157"/>
      <c r="L30" s="158">
        <f t="shared" si="0"/>
        <v>0</v>
      </c>
      <c r="M30" s="99"/>
      <c r="N30" s="99"/>
      <c r="O30" s="99"/>
    </row>
    <row r="31" spans="1:19" hidden="1" x14ac:dyDescent="0.35">
      <c r="A31" s="154" t="s">
        <v>230</v>
      </c>
      <c r="B31" s="308"/>
      <c r="C31" s="308"/>
      <c r="D31" s="308"/>
      <c r="E31" s="308"/>
      <c r="F31" s="308"/>
      <c r="G31" s="308"/>
      <c r="H31" s="155">
        <v>0</v>
      </c>
      <c r="I31" s="156">
        <v>0</v>
      </c>
      <c r="J31" s="157"/>
      <c r="K31" s="157"/>
      <c r="L31" s="158">
        <f t="shared" si="0"/>
        <v>0</v>
      </c>
      <c r="M31" s="99"/>
      <c r="N31" s="99"/>
      <c r="O31" s="99"/>
    </row>
    <row r="32" spans="1:19" hidden="1" x14ac:dyDescent="0.35">
      <c r="A32" s="154" t="s">
        <v>231</v>
      </c>
      <c r="B32" s="308"/>
      <c r="C32" s="308"/>
      <c r="D32" s="308"/>
      <c r="E32" s="308"/>
      <c r="F32" s="308"/>
      <c r="G32" s="308"/>
      <c r="H32" s="155">
        <v>0</v>
      </c>
      <c r="I32" s="156">
        <v>0</v>
      </c>
      <c r="J32" s="157"/>
      <c r="K32" s="157"/>
      <c r="L32" s="158">
        <f t="shared" si="0"/>
        <v>0</v>
      </c>
      <c r="M32" s="99"/>
      <c r="N32" s="99"/>
      <c r="O32" s="99"/>
    </row>
    <row r="33" spans="1:15" hidden="1" x14ac:dyDescent="0.35">
      <c r="A33" s="154" t="s">
        <v>232</v>
      </c>
      <c r="B33" s="308"/>
      <c r="C33" s="308"/>
      <c r="D33" s="308"/>
      <c r="E33" s="308"/>
      <c r="F33" s="308"/>
      <c r="G33" s="308"/>
      <c r="H33" s="155">
        <v>0</v>
      </c>
      <c r="I33" s="156">
        <v>0</v>
      </c>
      <c r="J33" s="157"/>
      <c r="K33" s="157"/>
      <c r="L33" s="158">
        <f t="shared" si="0"/>
        <v>0</v>
      </c>
      <c r="M33" s="99"/>
      <c r="N33" s="99"/>
      <c r="O33" s="99"/>
    </row>
    <row r="34" spans="1:15" hidden="1" x14ac:dyDescent="0.35">
      <c r="A34" s="154" t="s">
        <v>233</v>
      </c>
      <c r="B34" s="308"/>
      <c r="C34" s="308"/>
      <c r="D34" s="308"/>
      <c r="E34" s="308"/>
      <c r="F34" s="308"/>
      <c r="G34" s="308"/>
      <c r="H34" s="155">
        <v>0</v>
      </c>
      <c r="I34" s="156">
        <v>0</v>
      </c>
      <c r="J34" s="157"/>
      <c r="K34" s="157"/>
      <c r="L34" s="158">
        <f t="shared" si="0"/>
        <v>0</v>
      </c>
      <c r="M34" s="99"/>
      <c r="N34" s="99"/>
      <c r="O34" s="99"/>
    </row>
    <row r="35" spans="1:15" hidden="1" x14ac:dyDescent="0.35">
      <c r="A35" s="154" t="s">
        <v>234</v>
      </c>
      <c r="B35" s="308"/>
      <c r="C35" s="308"/>
      <c r="D35" s="308"/>
      <c r="E35" s="308"/>
      <c r="F35" s="308"/>
      <c r="G35" s="308"/>
      <c r="H35" s="155">
        <v>0</v>
      </c>
      <c r="I35" s="156">
        <v>0</v>
      </c>
      <c r="J35" s="157"/>
      <c r="K35" s="157"/>
      <c r="L35" s="158">
        <f t="shared" si="0"/>
        <v>0</v>
      </c>
      <c r="M35" s="99"/>
      <c r="N35" s="99"/>
      <c r="O35" s="99"/>
    </row>
    <row r="36" spans="1:15" hidden="1" x14ac:dyDescent="0.35">
      <c r="A36" s="154" t="s">
        <v>235</v>
      </c>
      <c r="B36" s="308"/>
      <c r="C36" s="308"/>
      <c r="D36" s="308"/>
      <c r="E36" s="308"/>
      <c r="F36" s="308"/>
      <c r="G36" s="308"/>
      <c r="H36" s="155">
        <v>0</v>
      </c>
      <c r="I36" s="156">
        <v>0</v>
      </c>
      <c r="J36" s="157"/>
      <c r="K36" s="157"/>
      <c r="L36" s="158">
        <f t="shared" si="0"/>
        <v>0</v>
      </c>
      <c r="M36" s="99"/>
      <c r="N36" s="99"/>
      <c r="O36" s="99"/>
    </row>
    <row r="37" spans="1:15" hidden="1" x14ac:dyDescent="0.35">
      <c r="A37" s="154" t="s">
        <v>236</v>
      </c>
      <c r="B37" s="308"/>
      <c r="C37" s="308"/>
      <c r="D37" s="308"/>
      <c r="E37" s="308"/>
      <c r="F37" s="308"/>
      <c r="G37" s="308"/>
      <c r="H37" s="155">
        <v>0</v>
      </c>
      <c r="I37" s="156">
        <v>0</v>
      </c>
      <c r="J37" s="157"/>
      <c r="K37" s="157"/>
      <c r="L37" s="158">
        <f t="shared" si="0"/>
        <v>0</v>
      </c>
      <c r="M37" s="99"/>
      <c r="N37" s="99"/>
      <c r="O37" s="99"/>
    </row>
    <row r="38" spans="1:15" hidden="1" x14ac:dyDescent="0.35">
      <c r="A38" s="154" t="s">
        <v>237</v>
      </c>
      <c r="B38" s="308"/>
      <c r="C38" s="308"/>
      <c r="D38" s="308"/>
      <c r="E38" s="308"/>
      <c r="F38" s="308"/>
      <c r="G38" s="308"/>
      <c r="H38" s="155">
        <v>0</v>
      </c>
      <c r="I38" s="156">
        <v>0</v>
      </c>
      <c r="J38" s="157"/>
      <c r="K38" s="157"/>
      <c r="L38" s="158">
        <f t="shared" si="0"/>
        <v>0</v>
      </c>
      <c r="M38" s="99"/>
      <c r="N38" s="99"/>
      <c r="O38" s="99"/>
    </row>
    <row r="39" spans="1:15" hidden="1" x14ac:dyDescent="0.35">
      <c r="A39" s="154" t="s">
        <v>238</v>
      </c>
      <c r="B39" s="308"/>
      <c r="C39" s="308"/>
      <c r="D39" s="308"/>
      <c r="E39" s="308"/>
      <c r="F39" s="308"/>
      <c r="G39" s="308"/>
      <c r="H39" s="155">
        <v>0</v>
      </c>
      <c r="I39" s="156">
        <v>0</v>
      </c>
      <c r="J39" s="157"/>
      <c r="K39" s="157"/>
      <c r="L39" s="158">
        <f t="shared" si="0"/>
        <v>0</v>
      </c>
      <c r="M39" s="99"/>
      <c r="N39" s="99"/>
      <c r="O39" s="99"/>
    </row>
    <row r="40" spans="1:15" hidden="1" x14ac:dyDescent="0.35">
      <c r="A40" s="154" t="s">
        <v>239</v>
      </c>
      <c r="B40" s="308"/>
      <c r="C40" s="308"/>
      <c r="D40" s="308"/>
      <c r="E40" s="308"/>
      <c r="F40" s="308"/>
      <c r="G40" s="308"/>
      <c r="H40" s="155">
        <v>0</v>
      </c>
      <c r="I40" s="156">
        <v>0</v>
      </c>
      <c r="J40" s="157"/>
      <c r="K40" s="157"/>
      <c r="L40" s="158">
        <f t="shared" si="0"/>
        <v>0</v>
      </c>
      <c r="M40" s="99"/>
      <c r="N40" s="99"/>
      <c r="O40" s="99"/>
    </row>
    <row r="41" spans="1:15" hidden="1" x14ac:dyDescent="0.35">
      <c r="A41" s="154" t="s">
        <v>240</v>
      </c>
      <c r="B41" s="308"/>
      <c r="C41" s="308"/>
      <c r="D41" s="308"/>
      <c r="E41" s="308"/>
      <c r="F41" s="308"/>
      <c r="G41" s="308"/>
      <c r="H41" s="155">
        <v>0</v>
      </c>
      <c r="I41" s="156">
        <v>0</v>
      </c>
      <c r="J41" s="157"/>
      <c r="K41" s="157"/>
      <c r="L41" s="158">
        <f t="shared" si="0"/>
        <v>0</v>
      </c>
      <c r="M41" s="99"/>
      <c r="N41" s="99"/>
      <c r="O41" s="99"/>
    </row>
    <row r="42" spans="1:15" hidden="1" x14ac:dyDescent="0.35">
      <c r="A42" s="154" t="s">
        <v>241</v>
      </c>
      <c r="B42" s="308"/>
      <c r="C42" s="308"/>
      <c r="D42" s="308"/>
      <c r="E42" s="308"/>
      <c r="F42" s="308"/>
      <c r="G42" s="308"/>
      <c r="H42" s="155">
        <v>0</v>
      </c>
      <c r="I42" s="156">
        <v>0</v>
      </c>
      <c r="J42" s="157"/>
      <c r="K42" s="157"/>
      <c r="L42" s="158">
        <f t="shared" si="0"/>
        <v>0</v>
      </c>
      <c r="M42" s="99"/>
      <c r="N42" s="99"/>
      <c r="O42" s="99"/>
    </row>
    <row r="43" spans="1:15" hidden="1" x14ac:dyDescent="0.35">
      <c r="A43" s="154" t="s">
        <v>242</v>
      </c>
      <c r="B43" s="308"/>
      <c r="C43" s="308"/>
      <c r="D43" s="308"/>
      <c r="E43" s="308"/>
      <c r="F43" s="308"/>
      <c r="G43" s="308"/>
      <c r="H43" s="155">
        <v>0</v>
      </c>
      <c r="I43" s="156">
        <v>0</v>
      </c>
      <c r="J43" s="157"/>
      <c r="K43" s="157"/>
      <c r="L43" s="158">
        <f t="shared" si="0"/>
        <v>0</v>
      </c>
      <c r="M43" s="99"/>
      <c r="N43" s="99"/>
      <c r="O43" s="99"/>
    </row>
    <row r="44" spans="1:15" hidden="1" x14ac:dyDescent="0.35">
      <c r="A44" s="154" t="s">
        <v>243</v>
      </c>
      <c r="B44" s="308"/>
      <c r="C44" s="308"/>
      <c r="D44" s="308"/>
      <c r="E44" s="308"/>
      <c r="F44" s="308"/>
      <c r="G44" s="308"/>
      <c r="H44" s="155">
        <v>0</v>
      </c>
      <c r="I44" s="156">
        <v>0</v>
      </c>
      <c r="J44" s="157"/>
      <c r="K44" s="157"/>
      <c r="L44" s="158">
        <f t="shared" si="0"/>
        <v>0</v>
      </c>
      <c r="M44" s="99"/>
      <c r="N44" s="99"/>
      <c r="O44" s="99"/>
    </row>
    <row r="45" spans="1:15" hidden="1" x14ac:dyDescent="0.35">
      <c r="A45" s="154" t="s">
        <v>244</v>
      </c>
      <c r="B45" s="308"/>
      <c r="C45" s="308"/>
      <c r="D45" s="308"/>
      <c r="E45" s="308"/>
      <c r="F45" s="308"/>
      <c r="G45" s="308"/>
      <c r="H45" s="155">
        <v>0</v>
      </c>
      <c r="I45" s="156">
        <v>0</v>
      </c>
      <c r="J45" s="157"/>
      <c r="K45" s="157"/>
      <c r="L45" s="158">
        <f t="shared" si="0"/>
        <v>0</v>
      </c>
      <c r="M45" s="99"/>
      <c r="N45" s="99"/>
      <c r="O45" s="99"/>
    </row>
    <row r="46" spans="1:15" hidden="1" x14ac:dyDescent="0.35">
      <c r="A46" s="154" t="s">
        <v>245</v>
      </c>
      <c r="B46" s="308"/>
      <c r="C46" s="308"/>
      <c r="D46" s="308"/>
      <c r="E46" s="308"/>
      <c r="F46" s="308"/>
      <c r="G46" s="308"/>
      <c r="H46" s="155">
        <v>0</v>
      </c>
      <c r="I46" s="156">
        <v>0</v>
      </c>
      <c r="J46" s="157"/>
      <c r="K46" s="157"/>
      <c r="L46" s="158">
        <f t="shared" si="0"/>
        <v>0</v>
      </c>
      <c r="M46" s="99"/>
      <c r="N46" s="99"/>
      <c r="O46" s="99"/>
    </row>
    <row r="47" spans="1:15" hidden="1" x14ac:dyDescent="0.35">
      <c r="A47" s="154" t="s">
        <v>246</v>
      </c>
      <c r="B47" s="308"/>
      <c r="C47" s="308"/>
      <c r="D47" s="308"/>
      <c r="E47" s="308"/>
      <c r="F47" s="308"/>
      <c r="G47" s="308"/>
      <c r="H47" s="155">
        <v>0</v>
      </c>
      <c r="I47" s="156">
        <v>0</v>
      </c>
      <c r="J47" s="157"/>
      <c r="K47" s="157"/>
      <c r="L47" s="158">
        <f t="shared" si="0"/>
        <v>0</v>
      </c>
      <c r="M47" s="99"/>
      <c r="N47" s="99"/>
      <c r="O47" s="99"/>
    </row>
    <row r="48" spans="1:15" hidden="1" x14ac:dyDescent="0.35">
      <c r="A48" s="154" t="s">
        <v>247</v>
      </c>
      <c r="B48" s="308"/>
      <c r="C48" s="308"/>
      <c r="D48" s="308"/>
      <c r="E48" s="308"/>
      <c r="F48" s="308"/>
      <c r="G48" s="308"/>
      <c r="H48" s="155">
        <v>0</v>
      </c>
      <c r="I48" s="156">
        <v>0</v>
      </c>
      <c r="J48" s="157"/>
      <c r="K48" s="157"/>
      <c r="L48" s="158">
        <f t="shared" si="0"/>
        <v>0</v>
      </c>
      <c r="M48" s="99"/>
      <c r="N48" s="99"/>
      <c r="O48" s="99"/>
    </row>
    <row r="49" spans="1:15" hidden="1" x14ac:dyDescent="0.35">
      <c r="A49" s="154" t="s">
        <v>248</v>
      </c>
      <c r="B49" s="308"/>
      <c r="C49" s="308"/>
      <c r="D49" s="308"/>
      <c r="E49" s="308"/>
      <c r="F49" s="308"/>
      <c r="G49" s="308"/>
      <c r="H49" s="155">
        <v>0</v>
      </c>
      <c r="I49" s="156">
        <v>0</v>
      </c>
      <c r="J49" s="157"/>
      <c r="K49" s="157"/>
      <c r="L49" s="158">
        <f t="shared" si="0"/>
        <v>0</v>
      </c>
      <c r="M49" s="99"/>
      <c r="N49" s="99"/>
      <c r="O49" s="99"/>
    </row>
    <row r="50" spans="1:15" hidden="1" x14ac:dyDescent="0.35">
      <c r="A50" s="154" t="s">
        <v>249</v>
      </c>
      <c r="B50" s="308"/>
      <c r="C50" s="308"/>
      <c r="D50" s="308"/>
      <c r="E50" s="308"/>
      <c r="F50" s="308"/>
      <c r="G50" s="308"/>
      <c r="H50" s="155">
        <v>0</v>
      </c>
      <c r="I50" s="156">
        <v>0</v>
      </c>
      <c r="J50" s="157"/>
      <c r="K50" s="157"/>
      <c r="L50" s="158">
        <f t="shared" si="0"/>
        <v>0</v>
      </c>
      <c r="M50" s="99"/>
      <c r="N50" s="99"/>
      <c r="O50" s="99"/>
    </row>
    <row r="51" spans="1:15" hidden="1" x14ac:dyDescent="0.35">
      <c r="A51" s="154" t="s">
        <v>250</v>
      </c>
      <c r="B51" s="308"/>
      <c r="C51" s="308"/>
      <c r="D51" s="308"/>
      <c r="E51" s="308"/>
      <c r="F51" s="308"/>
      <c r="G51" s="308"/>
      <c r="H51" s="155">
        <v>0</v>
      </c>
      <c r="I51" s="156">
        <v>0</v>
      </c>
      <c r="J51" s="157"/>
      <c r="K51" s="157"/>
      <c r="L51" s="158">
        <f t="shared" si="0"/>
        <v>0</v>
      </c>
      <c r="M51" s="99"/>
      <c r="N51" s="99"/>
      <c r="O51" s="99"/>
    </row>
    <row r="52" spans="1:15" hidden="1" x14ac:dyDescent="0.35">
      <c r="A52" s="154" t="s">
        <v>251</v>
      </c>
      <c r="B52" s="308"/>
      <c r="C52" s="308"/>
      <c r="D52" s="308"/>
      <c r="E52" s="308"/>
      <c r="F52" s="308"/>
      <c r="G52" s="308"/>
      <c r="H52" s="155">
        <v>0</v>
      </c>
      <c r="I52" s="156">
        <v>0</v>
      </c>
      <c r="J52" s="157"/>
      <c r="K52" s="157"/>
      <c r="L52" s="158">
        <f t="shared" si="0"/>
        <v>0</v>
      </c>
      <c r="M52" s="99"/>
      <c r="N52" s="99"/>
      <c r="O52" s="99"/>
    </row>
    <row r="53" spans="1:15" hidden="1" x14ac:dyDescent="0.35">
      <c r="A53" s="154" t="s">
        <v>252</v>
      </c>
      <c r="B53" s="308"/>
      <c r="C53" s="308"/>
      <c r="D53" s="308"/>
      <c r="E53" s="308"/>
      <c r="F53" s="308"/>
      <c r="G53" s="308"/>
      <c r="H53" s="155">
        <v>0</v>
      </c>
      <c r="I53" s="156">
        <v>0</v>
      </c>
      <c r="J53" s="157"/>
      <c r="K53" s="157"/>
      <c r="L53" s="158">
        <f t="shared" si="0"/>
        <v>0</v>
      </c>
      <c r="M53" s="99"/>
      <c r="N53" s="99"/>
      <c r="O53" s="99"/>
    </row>
    <row r="54" spans="1:15" hidden="1" x14ac:dyDescent="0.35">
      <c r="A54" s="154" t="s">
        <v>253</v>
      </c>
      <c r="B54" s="308"/>
      <c r="C54" s="308"/>
      <c r="D54" s="308"/>
      <c r="E54" s="308"/>
      <c r="F54" s="308"/>
      <c r="G54" s="308"/>
      <c r="H54" s="155">
        <v>0</v>
      </c>
      <c r="I54" s="156">
        <v>0</v>
      </c>
      <c r="J54" s="157"/>
      <c r="K54" s="157"/>
      <c r="L54" s="158">
        <f t="shared" si="0"/>
        <v>0</v>
      </c>
      <c r="M54" s="99"/>
      <c r="N54" s="99"/>
      <c r="O54" s="99"/>
    </row>
    <row r="55" spans="1:15" hidden="1" x14ac:dyDescent="0.35">
      <c r="A55" s="154" t="s">
        <v>254</v>
      </c>
      <c r="B55" s="308"/>
      <c r="C55" s="308"/>
      <c r="D55" s="308"/>
      <c r="E55" s="308"/>
      <c r="F55" s="308"/>
      <c r="G55" s="308"/>
      <c r="H55" s="155">
        <v>0</v>
      </c>
      <c r="I55" s="156">
        <v>0</v>
      </c>
      <c r="J55" s="157"/>
      <c r="K55" s="157"/>
      <c r="L55" s="158">
        <f t="shared" si="0"/>
        <v>0</v>
      </c>
      <c r="M55" s="99"/>
      <c r="N55" s="99"/>
      <c r="O55" s="99"/>
    </row>
    <row r="56" spans="1:15" hidden="1" x14ac:dyDescent="0.35">
      <c r="A56" s="154" t="s">
        <v>255</v>
      </c>
      <c r="B56" s="308"/>
      <c r="C56" s="308"/>
      <c r="D56" s="308"/>
      <c r="E56" s="308"/>
      <c r="F56" s="308"/>
      <c r="G56" s="308"/>
      <c r="H56" s="155">
        <v>0</v>
      </c>
      <c r="I56" s="156">
        <v>0</v>
      </c>
      <c r="J56" s="157"/>
      <c r="K56" s="157"/>
      <c r="L56" s="158">
        <f t="shared" si="0"/>
        <v>0</v>
      </c>
      <c r="M56" s="99"/>
      <c r="N56" s="99"/>
      <c r="O56" s="99"/>
    </row>
    <row r="57" spans="1:15" hidden="1" x14ac:dyDescent="0.35">
      <c r="A57" s="154" t="s">
        <v>256</v>
      </c>
      <c r="B57" s="308"/>
      <c r="C57" s="308"/>
      <c r="D57" s="308"/>
      <c r="E57" s="308"/>
      <c r="F57" s="308"/>
      <c r="G57" s="308"/>
      <c r="H57" s="155">
        <v>0</v>
      </c>
      <c r="I57" s="156">
        <v>0</v>
      </c>
      <c r="J57" s="157"/>
      <c r="K57" s="157"/>
      <c r="L57" s="158">
        <f t="shared" si="0"/>
        <v>0</v>
      </c>
      <c r="M57" s="99"/>
      <c r="N57" s="99"/>
      <c r="O57" s="99"/>
    </row>
    <row r="58" spans="1:15" hidden="1" x14ac:dyDescent="0.35">
      <c r="A58" s="154" t="s">
        <v>257</v>
      </c>
      <c r="B58" s="308"/>
      <c r="C58" s="308"/>
      <c r="D58" s="308"/>
      <c r="E58" s="308"/>
      <c r="F58" s="308"/>
      <c r="G58" s="308"/>
      <c r="H58" s="155">
        <v>0</v>
      </c>
      <c r="I58" s="156">
        <v>0</v>
      </c>
      <c r="J58" s="157"/>
      <c r="K58" s="157"/>
      <c r="L58" s="158">
        <f t="shared" si="0"/>
        <v>0</v>
      </c>
      <c r="M58" s="99"/>
      <c r="N58" s="99"/>
      <c r="O58" s="99"/>
    </row>
    <row r="59" spans="1:15" x14ac:dyDescent="0.35">
      <c r="A59" s="309"/>
      <c r="B59" s="310"/>
      <c r="C59" s="310"/>
      <c r="D59" s="310"/>
      <c r="E59" s="310"/>
      <c r="F59" s="310"/>
      <c r="G59" s="310"/>
      <c r="H59" s="311"/>
      <c r="I59" s="311"/>
      <c r="J59" s="312"/>
      <c r="K59" s="312"/>
      <c r="L59" s="313"/>
      <c r="M59" s="99" t="s">
        <v>97</v>
      </c>
      <c r="N59" s="117">
        <f>SUM(N19:N28)</f>
        <v>13553.8</v>
      </c>
      <c r="O59" s="117">
        <f>SUM(O19:O28)</f>
        <v>811.2</v>
      </c>
    </row>
    <row r="60" spans="1:15" ht="29" x14ac:dyDescent="0.35">
      <c r="A60" s="165"/>
      <c r="B60" s="166"/>
      <c r="C60" s="166"/>
      <c r="D60" s="166"/>
      <c r="E60" s="166"/>
      <c r="F60" s="166"/>
      <c r="G60" s="166"/>
      <c r="H60" s="167"/>
      <c r="I60" s="167"/>
      <c r="J60" s="150" t="s">
        <v>209</v>
      </c>
      <c r="K60" s="150" t="s">
        <v>210</v>
      </c>
      <c r="L60" s="151" t="s">
        <v>211</v>
      </c>
      <c r="M60" s="99" t="s">
        <v>258</v>
      </c>
      <c r="N60" s="168">
        <f>N59/J61</f>
        <v>0.42748375701759916</v>
      </c>
      <c r="O60" s="168">
        <f>O59/K61</f>
        <v>0.05</v>
      </c>
    </row>
    <row r="61" spans="1:15" x14ac:dyDescent="0.35">
      <c r="A61" s="169"/>
      <c r="B61" s="314" t="s">
        <v>259</v>
      </c>
      <c r="C61" s="314"/>
      <c r="D61" s="314"/>
      <c r="E61" s="314"/>
      <c r="F61" s="314"/>
      <c r="G61" s="314"/>
      <c r="H61" s="314"/>
      <c r="I61" s="314"/>
      <c r="J61" s="170">
        <f>ROUND(SUM(J19:J58), 0)</f>
        <v>31706</v>
      </c>
      <c r="K61" s="170">
        <f>ROUND(SUM(K19:K58), 0)</f>
        <v>16224</v>
      </c>
      <c r="L61" s="171">
        <f>ROUND(SUM(L19:L58), 0)</f>
        <v>47930</v>
      </c>
      <c r="M61" s="99"/>
      <c r="N61" s="99"/>
      <c r="O61" s="99"/>
    </row>
    <row r="62" spans="1:15" x14ac:dyDescent="0.35">
      <c r="A62" s="172"/>
      <c r="B62" s="132"/>
      <c r="C62" s="132"/>
      <c r="D62" s="132"/>
      <c r="E62" s="132"/>
      <c r="F62" s="132"/>
      <c r="G62" s="132"/>
      <c r="H62" s="173"/>
      <c r="I62" s="174"/>
      <c r="J62" s="175"/>
      <c r="K62" s="134"/>
      <c r="L62" s="135"/>
    </row>
    <row r="63" spans="1:15" x14ac:dyDescent="0.35">
      <c r="A63" s="172"/>
      <c r="B63" s="176" t="s">
        <v>260</v>
      </c>
      <c r="C63" s="132"/>
      <c r="D63" s="132"/>
      <c r="E63" s="132"/>
      <c r="F63" s="132"/>
      <c r="G63" s="132"/>
      <c r="H63" s="173"/>
      <c r="I63" s="174"/>
      <c r="J63" s="175"/>
      <c r="K63" s="134"/>
      <c r="L63" s="135"/>
    </row>
    <row r="64" spans="1:15" ht="59.15" customHeight="1" x14ac:dyDescent="0.35">
      <c r="A64" s="154" t="s">
        <v>215</v>
      </c>
      <c r="B64" s="302" t="s">
        <v>319</v>
      </c>
      <c r="C64" s="303"/>
      <c r="D64" s="303"/>
      <c r="E64" s="303"/>
      <c r="F64" s="303"/>
      <c r="G64" s="303"/>
      <c r="H64" s="303"/>
      <c r="I64" s="303"/>
      <c r="J64" s="306"/>
      <c r="K64" s="306"/>
      <c r="L64" s="307"/>
    </row>
    <row r="65" spans="1:13" ht="45.75" customHeight="1" x14ac:dyDescent="0.35">
      <c r="A65" s="154" t="s">
        <v>261</v>
      </c>
      <c r="B65" s="302" t="s">
        <v>262</v>
      </c>
      <c r="C65" s="303"/>
      <c r="D65" s="303"/>
      <c r="E65" s="303"/>
      <c r="F65" s="303"/>
      <c r="G65" s="303"/>
      <c r="H65" s="303"/>
      <c r="I65" s="303"/>
      <c r="J65" s="306"/>
      <c r="K65" s="306"/>
      <c r="L65" s="307"/>
      <c r="M65" s="163"/>
    </row>
    <row r="66" spans="1:13" ht="49.5" customHeight="1" x14ac:dyDescent="0.35">
      <c r="A66" s="154" t="s">
        <v>263</v>
      </c>
      <c r="B66" s="302" t="s">
        <v>320</v>
      </c>
      <c r="C66" s="303"/>
      <c r="D66" s="303"/>
      <c r="E66" s="303"/>
      <c r="F66" s="303"/>
      <c r="G66" s="303"/>
      <c r="H66" s="303"/>
      <c r="I66" s="303"/>
      <c r="J66" s="306"/>
      <c r="K66" s="306"/>
      <c r="L66" s="307"/>
    </row>
    <row r="67" spans="1:13" ht="33.75" customHeight="1" x14ac:dyDescent="0.35">
      <c r="A67" s="154" t="s">
        <v>264</v>
      </c>
      <c r="B67" s="302" t="s">
        <v>265</v>
      </c>
      <c r="C67" s="303"/>
      <c r="D67" s="303"/>
      <c r="E67" s="303"/>
      <c r="F67" s="303"/>
      <c r="G67" s="303"/>
      <c r="H67" s="303"/>
      <c r="I67" s="303"/>
      <c r="J67" s="303"/>
      <c r="K67" s="303"/>
      <c r="L67" s="304"/>
    </row>
    <row r="68" spans="1:13" ht="39.75" customHeight="1" x14ac:dyDescent="0.35">
      <c r="A68" s="154" t="s">
        <v>266</v>
      </c>
      <c r="B68" s="302" t="s">
        <v>267</v>
      </c>
      <c r="C68" s="303"/>
      <c r="D68" s="303"/>
      <c r="E68" s="303"/>
      <c r="F68" s="303"/>
      <c r="G68" s="303"/>
      <c r="H68" s="303"/>
      <c r="I68" s="303"/>
      <c r="J68" s="303"/>
      <c r="K68" s="303"/>
      <c r="L68" s="304"/>
    </row>
    <row r="69" spans="1:13" ht="32.25" customHeight="1" x14ac:dyDescent="0.35">
      <c r="A69" s="154" t="s">
        <v>268</v>
      </c>
      <c r="B69" s="302" t="s">
        <v>269</v>
      </c>
      <c r="C69" s="303"/>
      <c r="D69" s="303"/>
      <c r="E69" s="303"/>
      <c r="F69" s="303"/>
      <c r="G69" s="303"/>
      <c r="H69" s="303"/>
      <c r="I69" s="303"/>
      <c r="J69" s="303"/>
      <c r="K69" s="303"/>
      <c r="L69" s="304"/>
    </row>
    <row r="70" spans="1:13" ht="32.25" customHeight="1" x14ac:dyDescent="0.35">
      <c r="A70" s="154" t="s">
        <v>270</v>
      </c>
      <c r="B70" s="302" t="s">
        <v>271</v>
      </c>
      <c r="C70" s="303"/>
      <c r="D70" s="303"/>
      <c r="E70" s="303"/>
      <c r="F70" s="303"/>
      <c r="G70" s="303"/>
      <c r="H70" s="303"/>
      <c r="I70" s="303"/>
      <c r="J70" s="303"/>
      <c r="K70" s="303"/>
      <c r="L70" s="304"/>
    </row>
    <row r="71" spans="1:13" ht="32.15" customHeight="1" x14ac:dyDescent="0.35">
      <c r="A71" s="154" t="s">
        <v>272</v>
      </c>
      <c r="B71" s="302" t="s">
        <v>273</v>
      </c>
      <c r="C71" s="303"/>
      <c r="D71" s="303"/>
      <c r="E71" s="303"/>
      <c r="F71" s="303"/>
      <c r="G71" s="303"/>
      <c r="H71" s="303"/>
      <c r="I71" s="303"/>
      <c r="J71" s="303"/>
      <c r="K71" s="303"/>
      <c r="L71" s="304"/>
    </row>
    <row r="72" spans="1:13" hidden="1" x14ac:dyDescent="0.35">
      <c r="A72" s="154" t="s">
        <v>274</v>
      </c>
      <c r="B72" s="298"/>
      <c r="C72" s="299"/>
      <c r="D72" s="299"/>
      <c r="E72" s="299"/>
      <c r="F72" s="299"/>
      <c r="G72" s="299"/>
      <c r="H72" s="299"/>
      <c r="I72" s="299"/>
      <c r="J72" s="290"/>
      <c r="K72" s="290"/>
      <c r="L72" s="305"/>
    </row>
    <row r="73" spans="1:13" hidden="1" x14ac:dyDescent="0.35">
      <c r="A73" s="154" t="s">
        <v>275</v>
      </c>
      <c r="B73" s="298"/>
      <c r="C73" s="299"/>
      <c r="D73" s="299"/>
      <c r="E73" s="299"/>
      <c r="F73" s="299"/>
      <c r="G73" s="299"/>
      <c r="H73" s="299"/>
      <c r="I73" s="299"/>
      <c r="J73" s="271"/>
      <c r="K73" s="271"/>
      <c r="L73" s="300"/>
    </row>
    <row r="74" spans="1:13" hidden="1" x14ac:dyDescent="0.35">
      <c r="A74" s="154" t="s">
        <v>228</v>
      </c>
      <c r="B74" s="298"/>
      <c r="C74" s="299"/>
      <c r="D74" s="299"/>
      <c r="E74" s="299"/>
      <c r="F74" s="299"/>
      <c r="G74" s="299"/>
      <c r="H74" s="299"/>
      <c r="I74" s="299"/>
      <c r="J74" s="271"/>
      <c r="K74" s="271"/>
      <c r="L74" s="300"/>
    </row>
    <row r="75" spans="1:13" hidden="1" x14ac:dyDescent="0.35">
      <c r="A75" s="154" t="s">
        <v>229</v>
      </c>
      <c r="B75" s="298"/>
      <c r="C75" s="299"/>
      <c r="D75" s="299"/>
      <c r="E75" s="299"/>
      <c r="F75" s="299"/>
      <c r="G75" s="299"/>
      <c r="H75" s="299"/>
      <c r="I75" s="299"/>
      <c r="J75" s="271"/>
      <c r="K75" s="271"/>
      <c r="L75" s="300"/>
    </row>
    <row r="76" spans="1:13" hidden="1" x14ac:dyDescent="0.35">
      <c r="A76" s="154" t="s">
        <v>230</v>
      </c>
      <c r="B76" s="298"/>
      <c r="C76" s="299"/>
      <c r="D76" s="299"/>
      <c r="E76" s="299"/>
      <c r="F76" s="299"/>
      <c r="G76" s="299"/>
      <c r="H76" s="299"/>
      <c r="I76" s="299"/>
      <c r="J76" s="271"/>
      <c r="K76" s="271"/>
      <c r="L76" s="300"/>
    </row>
    <row r="77" spans="1:13" hidden="1" x14ac:dyDescent="0.35">
      <c r="A77" s="154" t="s">
        <v>231</v>
      </c>
      <c r="B77" s="298"/>
      <c r="C77" s="299"/>
      <c r="D77" s="299"/>
      <c r="E77" s="299"/>
      <c r="F77" s="299"/>
      <c r="G77" s="299"/>
      <c r="H77" s="299"/>
      <c r="I77" s="299"/>
      <c r="J77" s="271"/>
      <c r="K77" s="271"/>
      <c r="L77" s="300"/>
    </row>
    <row r="78" spans="1:13" hidden="1" x14ac:dyDescent="0.35">
      <c r="A78" s="154" t="s">
        <v>232</v>
      </c>
      <c r="B78" s="298"/>
      <c r="C78" s="299"/>
      <c r="D78" s="299"/>
      <c r="E78" s="299"/>
      <c r="F78" s="299"/>
      <c r="G78" s="299"/>
      <c r="H78" s="299"/>
      <c r="I78" s="299"/>
      <c r="J78" s="271"/>
      <c r="K78" s="271"/>
      <c r="L78" s="300"/>
    </row>
    <row r="79" spans="1:13" hidden="1" x14ac:dyDescent="0.35">
      <c r="A79" s="154" t="s">
        <v>233</v>
      </c>
      <c r="B79" s="298"/>
      <c r="C79" s="299"/>
      <c r="D79" s="299"/>
      <c r="E79" s="299"/>
      <c r="F79" s="299"/>
      <c r="G79" s="299"/>
      <c r="H79" s="299"/>
      <c r="I79" s="299"/>
      <c r="J79" s="271"/>
      <c r="K79" s="271"/>
      <c r="L79" s="300"/>
    </row>
    <row r="80" spans="1:13" hidden="1" x14ac:dyDescent="0.35">
      <c r="A80" s="154" t="s">
        <v>234</v>
      </c>
      <c r="B80" s="298"/>
      <c r="C80" s="299"/>
      <c r="D80" s="299"/>
      <c r="E80" s="299"/>
      <c r="F80" s="299"/>
      <c r="G80" s="299"/>
      <c r="H80" s="299"/>
      <c r="I80" s="299"/>
      <c r="J80" s="271"/>
      <c r="K80" s="271"/>
      <c r="L80" s="300"/>
    </row>
    <row r="81" spans="1:12" hidden="1" x14ac:dyDescent="0.35">
      <c r="A81" s="154" t="s">
        <v>235</v>
      </c>
      <c r="B81" s="298"/>
      <c r="C81" s="299"/>
      <c r="D81" s="299"/>
      <c r="E81" s="299"/>
      <c r="F81" s="299"/>
      <c r="G81" s="299"/>
      <c r="H81" s="299"/>
      <c r="I81" s="299"/>
      <c r="J81" s="271"/>
      <c r="K81" s="271"/>
      <c r="L81" s="300"/>
    </row>
    <row r="82" spans="1:12" hidden="1" x14ac:dyDescent="0.35">
      <c r="A82" s="154" t="s">
        <v>236</v>
      </c>
      <c r="B82" s="298"/>
      <c r="C82" s="299"/>
      <c r="D82" s="299"/>
      <c r="E82" s="299"/>
      <c r="F82" s="299"/>
      <c r="G82" s="299"/>
      <c r="H82" s="299"/>
      <c r="I82" s="299"/>
      <c r="J82" s="271"/>
      <c r="K82" s="271"/>
      <c r="L82" s="300"/>
    </row>
    <row r="83" spans="1:12" hidden="1" x14ac:dyDescent="0.35">
      <c r="A83" s="154" t="s">
        <v>237</v>
      </c>
      <c r="B83" s="298"/>
      <c r="C83" s="299"/>
      <c r="D83" s="299"/>
      <c r="E83" s="299"/>
      <c r="F83" s="299"/>
      <c r="G83" s="299"/>
      <c r="H83" s="299"/>
      <c r="I83" s="299"/>
      <c r="J83" s="271"/>
      <c r="K83" s="271"/>
      <c r="L83" s="300"/>
    </row>
    <row r="84" spans="1:12" hidden="1" x14ac:dyDescent="0.35">
      <c r="A84" s="154" t="s">
        <v>238</v>
      </c>
      <c r="B84" s="298"/>
      <c r="C84" s="299"/>
      <c r="D84" s="299"/>
      <c r="E84" s="299"/>
      <c r="F84" s="299"/>
      <c r="G84" s="299"/>
      <c r="H84" s="299"/>
      <c r="I84" s="299"/>
      <c r="J84" s="271"/>
      <c r="K84" s="271"/>
      <c r="L84" s="300"/>
    </row>
    <row r="85" spans="1:12" hidden="1" x14ac:dyDescent="0.35">
      <c r="A85" s="154" t="s">
        <v>239</v>
      </c>
      <c r="B85" s="298"/>
      <c r="C85" s="299"/>
      <c r="D85" s="299"/>
      <c r="E85" s="299"/>
      <c r="F85" s="299"/>
      <c r="G85" s="299"/>
      <c r="H85" s="299"/>
      <c r="I85" s="299"/>
      <c r="J85" s="271"/>
      <c r="K85" s="271"/>
      <c r="L85" s="300"/>
    </row>
    <row r="86" spans="1:12" hidden="1" x14ac:dyDescent="0.35">
      <c r="A86" s="154" t="s">
        <v>240</v>
      </c>
      <c r="B86" s="298"/>
      <c r="C86" s="299"/>
      <c r="D86" s="299"/>
      <c r="E86" s="299"/>
      <c r="F86" s="299"/>
      <c r="G86" s="299"/>
      <c r="H86" s="299"/>
      <c r="I86" s="299"/>
      <c r="J86" s="271"/>
      <c r="K86" s="271"/>
      <c r="L86" s="300"/>
    </row>
    <row r="87" spans="1:12" hidden="1" x14ac:dyDescent="0.35">
      <c r="A87" s="154" t="s">
        <v>241</v>
      </c>
      <c r="B87" s="298"/>
      <c r="C87" s="299"/>
      <c r="D87" s="299"/>
      <c r="E87" s="299"/>
      <c r="F87" s="299"/>
      <c r="G87" s="299"/>
      <c r="H87" s="299"/>
      <c r="I87" s="299"/>
      <c r="J87" s="271"/>
      <c r="K87" s="271"/>
      <c r="L87" s="300"/>
    </row>
    <row r="88" spans="1:12" hidden="1" x14ac:dyDescent="0.35">
      <c r="A88" s="154" t="s">
        <v>242</v>
      </c>
      <c r="B88" s="298"/>
      <c r="C88" s="299"/>
      <c r="D88" s="299"/>
      <c r="E88" s="299"/>
      <c r="F88" s="299"/>
      <c r="G88" s="299"/>
      <c r="H88" s="299"/>
      <c r="I88" s="299"/>
      <c r="J88" s="271"/>
      <c r="K88" s="271"/>
      <c r="L88" s="300"/>
    </row>
    <row r="89" spans="1:12" hidden="1" x14ac:dyDescent="0.35">
      <c r="A89" s="154" t="s">
        <v>243</v>
      </c>
      <c r="B89" s="298"/>
      <c r="C89" s="299"/>
      <c r="D89" s="299"/>
      <c r="E89" s="299"/>
      <c r="F89" s="299"/>
      <c r="G89" s="299"/>
      <c r="H89" s="299"/>
      <c r="I89" s="299"/>
      <c r="J89" s="271"/>
      <c r="K89" s="271"/>
      <c r="L89" s="300"/>
    </row>
    <row r="90" spans="1:12" hidden="1" x14ac:dyDescent="0.35">
      <c r="A90" s="154" t="s">
        <v>244</v>
      </c>
      <c r="B90" s="298"/>
      <c r="C90" s="299"/>
      <c r="D90" s="299"/>
      <c r="E90" s="299"/>
      <c r="F90" s="299"/>
      <c r="G90" s="299"/>
      <c r="H90" s="299"/>
      <c r="I90" s="299"/>
      <c r="J90" s="271"/>
      <c r="K90" s="271"/>
      <c r="L90" s="300"/>
    </row>
    <row r="91" spans="1:12" hidden="1" x14ac:dyDescent="0.35">
      <c r="A91" s="154" t="s">
        <v>245</v>
      </c>
      <c r="B91" s="298"/>
      <c r="C91" s="299"/>
      <c r="D91" s="299"/>
      <c r="E91" s="299"/>
      <c r="F91" s="299"/>
      <c r="G91" s="299"/>
      <c r="H91" s="299"/>
      <c r="I91" s="299"/>
      <c r="J91" s="271"/>
      <c r="K91" s="271"/>
      <c r="L91" s="300"/>
    </row>
    <row r="92" spans="1:12" hidden="1" x14ac:dyDescent="0.35">
      <c r="A92" s="154" t="s">
        <v>246</v>
      </c>
      <c r="B92" s="298"/>
      <c r="C92" s="299"/>
      <c r="D92" s="299"/>
      <c r="E92" s="299"/>
      <c r="F92" s="299"/>
      <c r="G92" s="299"/>
      <c r="H92" s="299"/>
      <c r="I92" s="299"/>
      <c r="J92" s="271"/>
      <c r="K92" s="271"/>
      <c r="L92" s="300"/>
    </row>
    <row r="93" spans="1:12" hidden="1" x14ac:dyDescent="0.35">
      <c r="A93" s="154" t="s">
        <v>247</v>
      </c>
      <c r="B93" s="298"/>
      <c r="C93" s="299"/>
      <c r="D93" s="299"/>
      <c r="E93" s="299"/>
      <c r="F93" s="299"/>
      <c r="G93" s="299"/>
      <c r="H93" s="299"/>
      <c r="I93" s="299"/>
      <c r="J93" s="271"/>
      <c r="K93" s="271"/>
      <c r="L93" s="300"/>
    </row>
    <row r="94" spans="1:12" hidden="1" x14ac:dyDescent="0.35">
      <c r="A94" s="154" t="s">
        <v>248</v>
      </c>
      <c r="B94" s="298"/>
      <c r="C94" s="299"/>
      <c r="D94" s="299"/>
      <c r="E94" s="299"/>
      <c r="F94" s="299"/>
      <c r="G94" s="299"/>
      <c r="H94" s="299"/>
      <c r="I94" s="299"/>
      <c r="J94" s="271"/>
      <c r="K94" s="271"/>
      <c r="L94" s="300"/>
    </row>
    <row r="95" spans="1:12" hidden="1" x14ac:dyDescent="0.35">
      <c r="A95" s="154" t="s">
        <v>249</v>
      </c>
      <c r="B95" s="298"/>
      <c r="C95" s="299"/>
      <c r="D95" s="299"/>
      <c r="E95" s="299"/>
      <c r="F95" s="299"/>
      <c r="G95" s="299"/>
      <c r="H95" s="299"/>
      <c r="I95" s="299"/>
      <c r="J95" s="271"/>
      <c r="K95" s="271"/>
      <c r="L95" s="300"/>
    </row>
    <row r="96" spans="1:12" hidden="1" x14ac:dyDescent="0.35">
      <c r="A96" s="154" t="s">
        <v>250</v>
      </c>
      <c r="B96" s="298"/>
      <c r="C96" s="299"/>
      <c r="D96" s="299"/>
      <c r="E96" s="299"/>
      <c r="F96" s="299"/>
      <c r="G96" s="299"/>
      <c r="H96" s="299"/>
      <c r="I96" s="299"/>
      <c r="J96" s="271"/>
      <c r="K96" s="271"/>
      <c r="L96" s="300"/>
    </row>
    <row r="97" spans="1:20" hidden="1" x14ac:dyDescent="0.35">
      <c r="A97" s="154" t="s">
        <v>251</v>
      </c>
      <c r="B97" s="298"/>
      <c r="C97" s="299"/>
      <c r="D97" s="299"/>
      <c r="E97" s="299"/>
      <c r="F97" s="299"/>
      <c r="G97" s="299"/>
      <c r="H97" s="299"/>
      <c r="I97" s="299"/>
      <c r="J97" s="271"/>
      <c r="K97" s="271"/>
      <c r="L97" s="300"/>
    </row>
    <row r="98" spans="1:20" hidden="1" x14ac:dyDescent="0.35">
      <c r="A98" s="154" t="s">
        <v>252</v>
      </c>
      <c r="B98" s="298"/>
      <c r="C98" s="299"/>
      <c r="D98" s="299"/>
      <c r="E98" s="299"/>
      <c r="F98" s="299"/>
      <c r="G98" s="299"/>
      <c r="H98" s="299"/>
      <c r="I98" s="299"/>
      <c r="J98" s="271"/>
      <c r="K98" s="271"/>
      <c r="L98" s="300"/>
    </row>
    <row r="99" spans="1:20" hidden="1" x14ac:dyDescent="0.35">
      <c r="A99" s="154" t="s">
        <v>253</v>
      </c>
      <c r="B99" s="298"/>
      <c r="C99" s="299"/>
      <c r="D99" s="299"/>
      <c r="E99" s="299"/>
      <c r="F99" s="299"/>
      <c r="G99" s="299"/>
      <c r="H99" s="299"/>
      <c r="I99" s="299"/>
      <c r="J99" s="271"/>
      <c r="K99" s="271"/>
      <c r="L99" s="300"/>
    </row>
    <row r="100" spans="1:20" hidden="1" x14ac:dyDescent="0.35">
      <c r="A100" s="154" t="s">
        <v>254</v>
      </c>
      <c r="B100" s="298"/>
      <c r="C100" s="299"/>
      <c r="D100" s="299"/>
      <c r="E100" s="299"/>
      <c r="F100" s="299"/>
      <c r="G100" s="299"/>
      <c r="H100" s="299"/>
      <c r="I100" s="299"/>
      <c r="J100" s="271"/>
      <c r="K100" s="271"/>
      <c r="L100" s="300"/>
    </row>
    <row r="101" spans="1:20" hidden="1" x14ac:dyDescent="0.35">
      <c r="A101" s="154" t="s">
        <v>255</v>
      </c>
      <c r="B101" s="298"/>
      <c r="C101" s="299"/>
      <c r="D101" s="299"/>
      <c r="E101" s="299"/>
      <c r="F101" s="299"/>
      <c r="G101" s="299"/>
      <c r="H101" s="299"/>
      <c r="I101" s="299"/>
      <c r="J101" s="271"/>
      <c r="K101" s="271"/>
      <c r="L101" s="300"/>
    </row>
    <row r="102" spans="1:20" hidden="1" x14ac:dyDescent="0.35">
      <c r="A102" s="154" t="s">
        <v>256</v>
      </c>
      <c r="B102" s="298"/>
      <c r="C102" s="299"/>
      <c r="D102" s="299"/>
      <c r="E102" s="299"/>
      <c r="F102" s="299"/>
      <c r="G102" s="299"/>
      <c r="H102" s="299"/>
      <c r="I102" s="299"/>
      <c r="J102" s="271"/>
      <c r="K102" s="271"/>
      <c r="L102" s="300"/>
    </row>
    <row r="103" spans="1:20" hidden="1" x14ac:dyDescent="0.35">
      <c r="A103" s="154" t="s">
        <v>257</v>
      </c>
      <c r="B103" s="298"/>
      <c r="C103" s="299"/>
      <c r="D103" s="299"/>
      <c r="E103" s="299"/>
      <c r="F103" s="299"/>
      <c r="G103" s="299"/>
      <c r="H103" s="299"/>
      <c r="I103" s="299"/>
      <c r="J103" s="271"/>
      <c r="K103" s="271"/>
      <c r="L103" s="300"/>
    </row>
    <row r="104" spans="1:20" x14ac:dyDescent="0.35">
      <c r="A104" s="177"/>
      <c r="B104" s="178"/>
      <c r="C104" s="178"/>
      <c r="D104" s="178"/>
      <c r="E104" s="178"/>
      <c r="F104" s="178"/>
      <c r="G104" s="178"/>
      <c r="H104" s="178"/>
      <c r="I104" s="178"/>
      <c r="J104" s="123"/>
      <c r="K104" s="123"/>
      <c r="L104" s="124"/>
      <c r="M104" s="179"/>
      <c r="N104" s="179"/>
      <c r="O104" s="179"/>
      <c r="P104" s="179"/>
      <c r="Q104" s="179"/>
      <c r="R104" s="179"/>
      <c r="S104" s="179"/>
      <c r="T104" s="179"/>
    </row>
    <row r="105" spans="1:20" ht="15" thickBot="1" x14ac:dyDescent="0.4">
      <c r="A105" s="180"/>
      <c r="B105" s="139" t="s">
        <v>276</v>
      </c>
      <c r="C105" s="181"/>
      <c r="D105" s="181"/>
      <c r="E105" s="181"/>
      <c r="F105" s="181"/>
      <c r="G105" s="181"/>
      <c r="H105" s="181"/>
      <c r="I105" s="181"/>
      <c r="J105" s="182"/>
      <c r="K105" s="182"/>
      <c r="L105" s="183"/>
      <c r="M105" s="179"/>
      <c r="N105" s="179"/>
      <c r="O105" s="179"/>
      <c r="P105" s="179"/>
      <c r="Q105" s="179"/>
      <c r="R105" s="179"/>
      <c r="S105" s="179"/>
      <c r="T105" s="179"/>
    </row>
    <row r="106" spans="1:20" ht="15" thickTop="1" x14ac:dyDescent="0.35">
      <c r="A106" s="177"/>
      <c r="B106" s="178"/>
      <c r="C106" s="178"/>
      <c r="D106" s="178"/>
      <c r="E106" s="178"/>
      <c r="F106" s="178"/>
      <c r="G106" s="178"/>
      <c r="H106" s="178"/>
      <c r="I106" s="178"/>
      <c r="J106" s="123"/>
      <c r="K106" s="123"/>
      <c r="L106" s="124"/>
      <c r="M106" s="179"/>
      <c r="N106" s="179"/>
      <c r="O106" s="179"/>
      <c r="P106" s="179"/>
      <c r="Q106" s="179"/>
      <c r="R106" s="179"/>
      <c r="S106" s="179"/>
      <c r="T106" s="179"/>
    </row>
    <row r="107" spans="1:20" x14ac:dyDescent="0.35">
      <c r="A107" s="177"/>
      <c r="B107" s="301" t="s">
        <v>277</v>
      </c>
      <c r="C107" s="278"/>
      <c r="D107" s="278"/>
      <c r="E107" s="278"/>
      <c r="F107" s="278"/>
      <c r="G107" s="184">
        <f>O60</f>
        <v>0.05</v>
      </c>
      <c r="H107" s="178"/>
      <c r="I107" s="178"/>
      <c r="J107" s="123"/>
      <c r="K107" s="123"/>
      <c r="L107" s="124"/>
      <c r="M107" s="179"/>
      <c r="N107" s="179"/>
      <c r="O107" s="179"/>
      <c r="P107" s="179"/>
      <c r="Q107" s="179"/>
      <c r="R107" s="179"/>
      <c r="S107" s="179"/>
      <c r="T107" s="179"/>
    </row>
    <row r="108" spans="1:20" s="99" customFormat="1" x14ac:dyDescent="0.35">
      <c r="A108" s="177"/>
      <c r="B108" s="185" t="s">
        <v>278</v>
      </c>
      <c r="C108" s="123"/>
      <c r="D108" s="123"/>
      <c r="E108" s="123"/>
      <c r="F108" s="123"/>
      <c r="G108" s="184">
        <f>N60</f>
        <v>0.42748375701759916</v>
      </c>
      <c r="H108" s="178"/>
      <c r="I108" s="178"/>
      <c r="J108" s="123"/>
      <c r="K108" s="123"/>
      <c r="L108" s="124"/>
      <c r="M108" s="186"/>
      <c r="N108" s="186"/>
      <c r="O108" s="186"/>
      <c r="P108" s="186"/>
      <c r="Q108" s="186"/>
      <c r="R108" s="186"/>
      <c r="S108" s="186"/>
      <c r="T108" s="186"/>
    </row>
    <row r="109" spans="1:20" x14ac:dyDescent="0.35">
      <c r="A109" s="177"/>
      <c r="B109" s="187"/>
      <c r="C109" s="187"/>
      <c r="D109" s="187"/>
      <c r="E109" s="187"/>
      <c r="F109" s="187"/>
      <c r="G109" s="187"/>
      <c r="H109" s="187"/>
      <c r="I109" s="187"/>
      <c r="J109" s="123"/>
      <c r="K109" s="123"/>
      <c r="L109" s="124"/>
    </row>
    <row r="110" spans="1:20" ht="29" x14ac:dyDescent="0.35">
      <c r="A110" s="131"/>
      <c r="B110" s="132"/>
      <c r="C110" s="132"/>
      <c r="D110" s="132"/>
      <c r="E110" s="132"/>
      <c r="F110" s="132"/>
      <c r="G110" s="132"/>
      <c r="H110" s="132"/>
      <c r="I110" s="132"/>
      <c r="J110" s="150" t="s">
        <v>209</v>
      </c>
      <c r="K110" s="150" t="s">
        <v>210</v>
      </c>
      <c r="L110" s="151" t="s">
        <v>211</v>
      </c>
    </row>
    <row r="111" spans="1:20" x14ac:dyDescent="0.35">
      <c r="A111" s="188"/>
      <c r="B111" s="262" t="s">
        <v>279</v>
      </c>
      <c r="C111" s="262"/>
      <c r="D111" s="262"/>
      <c r="E111" s="262"/>
      <c r="F111" s="262"/>
      <c r="G111" s="262"/>
      <c r="H111" s="262"/>
      <c r="I111" s="286"/>
      <c r="J111" s="189">
        <f>ROUND($G$108*J61,0)</f>
        <v>13554</v>
      </c>
      <c r="K111" s="189">
        <f>ROUND($G$107*K61, 0)</f>
        <v>811</v>
      </c>
      <c r="L111" s="190">
        <f>ROUND((J111+K111),0)</f>
        <v>14365</v>
      </c>
    </row>
    <row r="112" spans="1:20" x14ac:dyDescent="0.35">
      <c r="A112" s="191"/>
      <c r="B112" s="192"/>
      <c r="C112" s="192"/>
      <c r="D112" s="193"/>
      <c r="E112" s="192"/>
      <c r="F112" s="192"/>
      <c r="G112" s="192"/>
      <c r="H112" s="192"/>
      <c r="I112" s="192"/>
      <c r="J112" s="194"/>
      <c r="K112" s="134"/>
      <c r="L112" s="135"/>
    </row>
    <row r="113" spans="1:13" ht="15" thickBot="1" x14ac:dyDescent="0.4">
      <c r="A113" s="180"/>
      <c r="B113" s="139" t="s">
        <v>280</v>
      </c>
      <c r="C113" s="181"/>
      <c r="D113" s="181"/>
      <c r="E113" s="181"/>
      <c r="F113" s="181"/>
      <c r="G113" s="181"/>
      <c r="H113" s="181"/>
      <c r="I113" s="181"/>
      <c r="J113" s="182"/>
      <c r="K113" s="182"/>
      <c r="L113" s="183"/>
    </row>
    <row r="114" spans="1:13" ht="15" thickTop="1" x14ac:dyDescent="0.35">
      <c r="A114" s="191"/>
      <c r="B114" s="192"/>
      <c r="C114" s="192"/>
      <c r="D114" s="193"/>
      <c r="E114" s="192"/>
      <c r="F114" s="192"/>
      <c r="G114" s="192"/>
      <c r="H114" s="192"/>
      <c r="I114" s="192"/>
      <c r="J114" s="194"/>
      <c r="K114" s="134"/>
      <c r="L114" s="135"/>
    </row>
    <row r="115" spans="1:13" x14ac:dyDescent="0.35">
      <c r="A115" s="191"/>
      <c r="B115" s="277" t="s">
        <v>281</v>
      </c>
      <c r="C115" s="278"/>
      <c r="D115" s="278"/>
      <c r="E115" s="278"/>
      <c r="F115" s="278"/>
      <c r="G115" s="278"/>
      <c r="H115" s="195">
        <f>J154/L154</f>
        <v>0.1875</v>
      </c>
      <c r="I115" s="192"/>
      <c r="J115" s="194"/>
      <c r="K115" s="134"/>
      <c r="L115" s="135"/>
    </row>
    <row r="116" spans="1:13" x14ac:dyDescent="0.35">
      <c r="A116" s="191"/>
      <c r="B116" s="277" t="s">
        <v>282</v>
      </c>
      <c r="C116" s="278"/>
      <c r="D116" s="278"/>
      <c r="E116" s="278"/>
      <c r="F116" s="278"/>
      <c r="G116" s="278"/>
      <c r="H116" s="196">
        <f>G16</f>
        <v>0.11660576923076924</v>
      </c>
      <c r="I116" s="192"/>
      <c r="J116" s="194"/>
      <c r="K116" s="134"/>
      <c r="L116" s="135"/>
    </row>
    <row r="117" spans="1:13" x14ac:dyDescent="0.35">
      <c r="A117" s="191"/>
      <c r="B117" s="192"/>
      <c r="C117" s="192"/>
      <c r="D117" s="193"/>
      <c r="E117" s="192"/>
      <c r="F117" s="192"/>
      <c r="G117" s="192"/>
      <c r="H117" s="192"/>
      <c r="I117" s="192"/>
      <c r="J117" s="194"/>
      <c r="K117" s="134"/>
      <c r="L117" s="135"/>
    </row>
    <row r="118" spans="1:13" x14ac:dyDescent="0.35">
      <c r="A118" s="191"/>
      <c r="B118" s="197" t="s">
        <v>283</v>
      </c>
      <c r="C118" s="192"/>
      <c r="D118" s="193"/>
      <c r="E118" s="192"/>
      <c r="F118" s="192"/>
      <c r="G118" s="192"/>
      <c r="H118" s="192"/>
      <c r="I118" s="192"/>
      <c r="J118" s="194"/>
      <c r="K118" s="134"/>
      <c r="L118" s="135"/>
    </row>
    <row r="119" spans="1:13" ht="29" x14ac:dyDescent="0.35">
      <c r="A119" s="198"/>
      <c r="B119" s="273" t="s">
        <v>284</v>
      </c>
      <c r="C119" s="274"/>
      <c r="D119" s="274"/>
      <c r="E119" s="274"/>
      <c r="F119" s="274"/>
      <c r="G119" s="274"/>
      <c r="H119" s="275"/>
      <c r="I119" s="150" t="s">
        <v>285</v>
      </c>
      <c r="J119" s="150" t="s">
        <v>209</v>
      </c>
      <c r="K119" s="150" t="s">
        <v>210</v>
      </c>
      <c r="L119" s="151" t="s">
        <v>211</v>
      </c>
    </row>
    <row r="120" spans="1:13" x14ac:dyDescent="0.35">
      <c r="A120" s="154" t="s">
        <v>215</v>
      </c>
      <c r="B120" s="268" t="s">
        <v>286</v>
      </c>
      <c r="C120" s="269"/>
      <c r="D120" s="269"/>
      <c r="E120" s="269"/>
      <c r="F120" s="269"/>
      <c r="G120" s="269"/>
      <c r="H120" s="269"/>
      <c r="I120" s="199">
        <v>420</v>
      </c>
      <c r="J120" s="157">
        <v>420</v>
      </c>
      <c r="K120" s="157">
        <f>ROUND(I120-J120,0)</f>
        <v>0</v>
      </c>
      <c r="L120" s="158">
        <f t="shared" ref="L120:L131" si="2">ROUND((J120+K120), 0)</f>
        <v>420</v>
      </c>
    </row>
    <row r="121" spans="1:13" x14ac:dyDescent="0.35">
      <c r="A121" s="154" t="s">
        <v>261</v>
      </c>
      <c r="B121" s="268" t="s">
        <v>287</v>
      </c>
      <c r="C121" s="269"/>
      <c r="D121" s="269"/>
      <c r="E121" s="269"/>
      <c r="F121" s="269"/>
      <c r="G121" s="269"/>
      <c r="H121" s="269"/>
      <c r="I121" s="199">
        <v>480</v>
      </c>
      <c r="J121" s="157">
        <v>480</v>
      </c>
      <c r="K121" s="157">
        <f t="shared" ref="K121" si="3">ROUND(I121-J121,0)</f>
        <v>0</v>
      </c>
      <c r="L121" s="158">
        <f t="shared" si="2"/>
        <v>480</v>
      </c>
    </row>
    <row r="122" spans="1:13" x14ac:dyDescent="0.35">
      <c r="A122" s="154" t="s">
        <v>263</v>
      </c>
      <c r="B122" s="268" t="s">
        <v>288</v>
      </c>
      <c r="C122" s="269"/>
      <c r="D122" s="269"/>
      <c r="E122" s="269"/>
      <c r="F122" s="269"/>
      <c r="G122" s="269"/>
      <c r="H122" s="269"/>
      <c r="I122" s="199">
        <v>3400</v>
      </c>
      <c r="J122" s="157">
        <v>0</v>
      </c>
      <c r="K122" s="157">
        <v>3400</v>
      </c>
      <c r="L122" s="158">
        <f t="shared" si="2"/>
        <v>3400</v>
      </c>
      <c r="M122" s="200"/>
    </row>
    <row r="123" spans="1:13" x14ac:dyDescent="0.35">
      <c r="A123" s="154" t="s">
        <v>264</v>
      </c>
      <c r="B123" s="268" t="s">
        <v>289</v>
      </c>
      <c r="C123" s="269"/>
      <c r="D123" s="269"/>
      <c r="E123" s="269"/>
      <c r="F123" s="269"/>
      <c r="G123" s="269"/>
      <c r="H123" s="269"/>
      <c r="I123" s="199">
        <v>500</v>
      </c>
      <c r="J123" s="157">
        <v>0</v>
      </c>
      <c r="K123" s="157">
        <v>500</v>
      </c>
      <c r="L123" s="158">
        <f t="shared" si="2"/>
        <v>500</v>
      </c>
    </row>
    <row r="124" spans="1:13" x14ac:dyDescent="0.35">
      <c r="A124" s="154" t="s">
        <v>266</v>
      </c>
      <c r="B124" s="270"/>
      <c r="C124" s="271"/>
      <c r="D124" s="271"/>
      <c r="E124" s="271"/>
      <c r="F124" s="271"/>
      <c r="G124" s="271"/>
      <c r="H124" s="276"/>
      <c r="I124" s="199">
        <v>0</v>
      </c>
      <c r="J124" s="157">
        <v>0</v>
      </c>
      <c r="K124" s="157">
        <f t="shared" ref="K124:K131" si="4">ROUND(I124-J124,0)</f>
        <v>0</v>
      </c>
      <c r="L124" s="158">
        <f t="shared" si="2"/>
        <v>0</v>
      </c>
    </row>
    <row r="125" spans="1:13" hidden="1" x14ac:dyDescent="0.35">
      <c r="A125" s="154" t="s">
        <v>268</v>
      </c>
      <c r="B125" s="268"/>
      <c r="C125" s="269"/>
      <c r="D125" s="269"/>
      <c r="E125" s="269"/>
      <c r="F125" s="269"/>
      <c r="G125" s="269"/>
      <c r="H125" s="269"/>
      <c r="I125" s="199">
        <v>0</v>
      </c>
      <c r="J125" s="157">
        <v>0</v>
      </c>
      <c r="K125" s="157">
        <f t="shared" si="4"/>
        <v>0</v>
      </c>
      <c r="L125" s="158">
        <f t="shared" si="2"/>
        <v>0</v>
      </c>
    </row>
    <row r="126" spans="1:13" hidden="1" x14ac:dyDescent="0.35">
      <c r="A126" s="154" t="s">
        <v>270</v>
      </c>
      <c r="B126" s="268"/>
      <c r="C126" s="269"/>
      <c r="D126" s="269"/>
      <c r="E126" s="269"/>
      <c r="F126" s="269"/>
      <c r="G126" s="269"/>
      <c r="H126" s="269"/>
      <c r="I126" s="199">
        <v>0</v>
      </c>
      <c r="J126" s="157">
        <v>0</v>
      </c>
      <c r="K126" s="157">
        <f t="shared" si="4"/>
        <v>0</v>
      </c>
      <c r="L126" s="158">
        <f t="shared" si="2"/>
        <v>0</v>
      </c>
    </row>
    <row r="127" spans="1:13" hidden="1" x14ac:dyDescent="0.35">
      <c r="A127" s="154" t="s">
        <v>272</v>
      </c>
      <c r="B127" s="268"/>
      <c r="C127" s="269"/>
      <c r="D127" s="269"/>
      <c r="E127" s="269"/>
      <c r="F127" s="269"/>
      <c r="G127" s="269"/>
      <c r="H127" s="269"/>
      <c r="I127" s="199">
        <v>0</v>
      </c>
      <c r="J127" s="157">
        <v>0</v>
      </c>
      <c r="K127" s="157">
        <f t="shared" si="4"/>
        <v>0</v>
      </c>
      <c r="L127" s="158">
        <f t="shared" si="2"/>
        <v>0</v>
      </c>
    </row>
    <row r="128" spans="1:13" hidden="1" x14ac:dyDescent="0.35">
      <c r="A128" s="154" t="s">
        <v>274</v>
      </c>
      <c r="B128" s="268"/>
      <c r="C128" s="269"/>
      <c r="D128" s="269"/>
      <c r="E128" s="269"/>
      <c r="F128" s="269"/>
      <c r="G128" s="269"/>
      <c r="H128" s="269"/>
      <c r="I128" s="199">
        <v>0</v>
      </c>
      <c r="J128" s="157">
        <v>0</v>
      </c>
      <c r="K128" s="157">
        <f t="shared" si="4"/>
        <v>0</v>
      </c>
      <c r="L128" s="158">
        <f t="shared" si="2"/>
        <v>0</v>
      </c>
    </row>
    <row r="129" spans="1:12" hidden="1" x14ac:dyDescent="0.35">
      <c r="A129" s="154" t="s">
        <v>275</v>
      </c>
      <c r="B129" s="268"/>
      <c r="C129" s="269"/>
      <c r="D129" s="269"/>
      <c r="E129" s="269"/>
      <c r="F129" s="269"/>
      <c r="G129" s="269"/>
      <c r="H129" s="269"/>
      <c r="I129" s="199">
        <v>0</v>
      </c>
      <c r="J129" s="157">
        <v>0</v>
      </c>
      <c r="K129" s="157">
        <f t="shared" si="4"/>
        <v>0</v>
      </c>
      <c r="L129" s="158">
        <f t="shared" si="2"/>
        <v>0</v>
      </c>
    </row>
    <row r="130" spans="1:12" hidden="1" x14ac:dyDescent="0.35">
      <c r="A130" s="154" t="s">
        <v>228</v>
      </c>
      <c r="B130" s="268"/>
      <c r="C130" s="269"/>
      <c r="D130" s="269"/>
      <c r="E130" s="269"/>
      <c r="F130" s="269"/>
      <c r="G130" s="269"/>
      <c r="H130" s="269"/>
      <c r="I130" s="199">
        <v>0</v>
      </c>
      <c r="J130" s="157">
        <v>0</v>
      </c>
      <c r="K130" s="157">
        <f t="shared" si="4"/>
        <v>0</v>
      </c>
      <c r="L130" s="158">
        <f t="shared" si="2"/>
        <v>0</v>
      </c>
    </row>
    <row r="131" spans="1:12" hidden="1" x14ac:dyDescent="0.35">
      <c r="A131" s="154" t="s">
        <v>229</v>
      </c>
      <c r="B131" s="270"/>
      <c r="C131" s="271"/>
      <c r="D131" s="271"/>
      <c r="E131" s="271"/>
      <c r="F131" s="271"/>
      <c r="G131" s="271"/>
      <c r="H131" s="271"/>
      <c r="I131" s="199">
        <v>0</v>
      </c>
      <c r="J131" s="157">
        <v>0</v>
      </c>
      <c r="K131" s="157">
        <f t="shared" si="4"/>
        <v>0</v>
      </c>
      <c r="L131" s="158">
        <f t="shared" si="2"/>
        <v>0</v>
      </c>
    </row>
    <row r="132" spans="1:12" x14ac:dyDescent="0.35">
      <c r="A132" s="191"/>
      <c r="B132" s="192"/>
      <c r="C132" s="192"/>
      <c r="D132" s="193"/>
      <c r="E132" s="192"/>
      <c r="F132" s="192"/>
      <c r="G132" s="192"/>
      <c r="H132" s="192"/>
      <c r="I132" s="192"/>
      <c r="J132" s="194"/>
      <c r="K132" s="134"/>
      <c r="L132" s="135"/>
    </row>
    <row r="133" spans="1:12" x14ac:dyDescent="0.35">
      <c r="A133" s="191"/>
      <c r="B133" s="197" t="s">
        <v>290</v>
      </c>
      <c r="C133" s="192"/>
      <c r="D133" s="193"/>
      <c r="E133" s="192"/>
      <c r="F133" s="192"/>
      <c r="G133" s="192"/>
      <c r="H133" s="192"/>
      <c r="I133" s="192"/>
      <c r="J133" s="194"/>
      <c r="K133" s="134"/>
      <c r="L133" s="135"/>
    </row>
    <row r="134" spans="1:12" ht="29" x14ac:dyDescent="0.35">
      <c r="A134" s="201"/>
      <c r="B134" s="292" t="s">
        <v>284</v>
      </c>
      <c r="C134" s="293"/>
      <c r="D134" s="293"/>
      <c r="E134" s="293"/>
      <c r="F134" s="293"/>
      <c r="G134" s="293"/>
      <c r="H134" s="293"/>
      <c r="I134" s="202" t="s">
        <v>285</v>
      </c>
      <c r="J134" s="203" t="s">
        <v>209</v>
      </c>
      <c r="K134" s="203" t="s">
        <v>210</v>
      </c>
      <c r="L134" s="204" t="s">
        <v>211</v>
      </c>
    </row>
    <row r="135" spans="1:12" s="205" customFormat="1" x14ac:dyDescent="0.35">
      <c r="A135" s="154" t="s">
        <v>215</v>
      </c>
      <c r="B135" s="294"/>
      <c r="C135" s="295"/>
      <c r="D135" s="295"/>
      <c r="E135" s="295"/>
      <c r="F135" s="295"/>
      <c r="G135" s="295"/>
      <c r="H135" s="295"/>
      <c r="I135" s="199">
        <v>0</v>
      </c>
      <c r="J135" s="157">
        <f>ROUND($H$116*I135,0)</f>
        <v>0</v>
      </c>
      <c r="K135" s="157">
        <f>ROUND((I135*$H$116)-J135,0)</f>
        <v>0</v>
      </c>
      <c r="L135" s="158">
        <f>ROUND((J135+K135), 0)</f>
        <v>0</v>
      </c>
    </row>
    <row r="136" spans="1:12" hidden="1" x14ac:dyDescent="0.35">
      <c r="A136" s="206" t="s">
        <v>261</v>
      </c>
      <c r="B136" s="296"/>
      <c r="C136" s="297"/>
      <c r="D136" s="297"/>
      <c r="E136" s="297"/>
      <c r="F136" s="297"/>
      <c r="G136" s="297"/>
      <c r="H136" s="297"/>
      <c r="I136" s="207">
        <v>0</v>
      </c>
      <c r="J136" s="208">
        <f t="shared" ref="J136:J145" si="5">ROUND($H$116*I136,0)</f>
        <v>0</v>
      </c>
      <c r="K136" s="208">
        <f t="shared" ref="K136:K145" si="6">ROUND((I136*$H$116)-J136,0)</f>
        <v>0</v>
      </c>
      <c r="L136" s="209">
        <f t="shared" ref="L136:L145" si="7">ROUND((J136+K136), 0)</f>
        <v>0</v>
      </c>
    </row>
    <row r="137" spans="1:12" hidden="1" x14ac:dyDescent="0.35">
      <c r="A137" s="154" t="s">
        <v>263</v>
      </c>
      <c r="B137" s="268"/>
      <c r="C137" s="269"/>
      <c r="D137" s="269"/>
      <c r="E137" s="269"/>
      <c r="F137" s="269"/>
      <c r="G137" s="269"/>
      <c r="H137" s="269"/>
      <c r="I137" s="199">
        <v>0</v>
      </c>
      <c r="J137" s="157">
        <f t="shared" si="5"/>
        <v>0</v>
      </c>
      <c r="K137" s="157">
        <f t="shared" si="6"/>
        <v>0</v>
      </c>
      <c r="L137" s="158">
        <f t="shared" si="7"/>
        <v>0</v>
      </c>
    </row>
    <row r="138" spans="1:12" hidden="1" x14ac:dyDescent="0.35">
      <c r="A138" s="154" t="s">
        <v>264</v>
      </c>
      <c r="B138" s="268"/>
      <c r="C138" s="269"/>
      <c r="D138" s="269"/>
      <c r="E138" s="269"/>
      <c r="F138" s="269"/>
      <c r="G138" s="269"/>
      <c r="H138" s="269"/>
      <c r="I138" s="199">
        <v>0</v>
      </c>
      <c r="J138" s="157">
        <f t="shared" si="5"/>
        <v>0</v>
      </c>
      <c r="K138" s="157">
        <f t="shared" si="6"/>
        <v>0</v>
      </c>
      <c r="L138" s="158">
        <f t="shared" si="7"/>
        <v>0</v>
      </c>
    </row>
    <row r="139" spans="1:12" hidden="1" x14ac:dyDescent="0.35">
      <c r="A139" s="154" t="s">
        <v>266</v>
      </c>
      <c r="B139" s="270"/>
      <c r="C139" s="271"/>
      <c r="D139" s="271"/>
      <c r="E139" s="271"/>
      <c r="F139" s="271"/>
      <c r="G139" s="271"/>
      <c r="H139" s="276"/>
      <c r="I139" s="199">
        <v>0</v>
      </c>
      <c r="J139" s="157">
        <f t="shared" si="5"/>
        <v>0</v>
      </c>
      <c r="K139" s="157">
        <f t="shared" si="6"/>
        <v>0</v>
      </c>
      <c r="L139" s="158">
        <f t="shared" si="7"/>
        <v>0</v>
      </c>
    </row>
    <row r="140" spans="1:12" hidden="1" x14ac:dyDescent="0.35">
      <c r="A140" s="154" t="s">
        <v>268</v>
      </c>
      <c r="B140" s="268"/>
      <c r="C140" s="269"/>
      <c r="D140" s="269"/>
      <c r="E140" s="269"/>
      <c r="F140" s="269"/>
      <c r="G140" s="269"/>
      <c r="H140" s="269"/>
      <c r="I140" s="199">
        <v>0</v>
      </c>
      <c r="J140" s="157">
        <f t="shared" si="5"/>
        <v>0</v>
      </c>
      <c r="K140" s="157">
        <f t="shared" si="6"/>
        <v>0</v>
      </c>
      <c r="L140" s="158">
        <f t="shared" si="7"/>
        <v>0</v>
      </c>
    </row>
    <row r="141" spans="1:12" hidden="1" x14ac:dyDescent="0.35">
      <c r="A141" s="154" t="s">
        <v>270</v>
      </c>
      <c r="B141" s="268"/>
      <c r="C141" s="269"/>
      <c r="D141" s="269"/>
      <c r="E141" s="269"/>
      <c r="F141" s="269"/>
      <c r="G141" s="269"/>
      <c r="H141" s="269"/>
      <c r="I141" s="199">
        <v>0</v>
      </c>
      <c r="J141" s="157">
        <f t="shared" si="5"/>
        <v>0</v>
      </c>
      <c r="K141" s="157">
        <f t="shared" si="6"/>
        <v>0</v>
      </c>
      <c r="L141" s="158">
        <f t="shared" si="7"/>
        <v>0</v>
      </c>
    </row>
    <row r="142" spans="1:12" hidden="1" x14ac:dyDescent="0.35">
      <c r="A142" s="154" t="s">
        <v>272</v>
      </c>
      <c r="B142" s="268"/>
      <c r="C142" s="269"/>
      <c r="D142" s="269"/>
      <c r="E142" s="269"/>
      <c r="F142" s="269"/>
      <c r="G142" s="269"/>
      <c r="H142" s="269"/>
      <c r="I142" s="199">
        <v>0</v>
      </c>
      <c r="J142" s="157">
        <f t="shared" si="5"/>
        <v>0</v>
      </c>
      <c r="K142" s="157">
        <f t="shared" si="6"/>
        <v>0</v>
      </c>
      <c r="L142" s="158">
        <f t="shared" si="7"/>
        <v>0</v>
      </c>
    </row>
    <row r="143" spans="1:12" hidden="1" x14ac:dyDescent="0.35">
      <c r="A143" s="154" t="s">
        <v>274</v>
      </c>
      <c r="B143" s="268"/>
      <c r="C143" s="269"/>
      <c r="D143" s="269"/>
      <c r="E143" s="269"/>
      <c r="F143" s="269"/>
      <c r="G143" s="269"/>
      <c r="H143" s="269"/>
      <c r="I143" s="199">
        <v>0</v>
      </c>
      <c r="J143" s="157">
        <f t="shared" si="5"/>
        <v>0</v>
      </c>
      <c r="K143" s="157">
        <f t="shared" si="6"/>
        <v>0</v>
      </c>
      <c r="L143" s="158">
        <f t="shared" si="7"/>
        <v>0</v>
      </c>
    </row>
    <row r="144" spans="1:12" hidden="1" x14ac:dyDescent="0.35">
      <c r="A144" s="154" t="s">
        <v>275</v>
      </c>
      <c r="B144" s="268"/>
      <c r="C144" s="269"/>
      <c r="D144" s="269"/>
      <c r="E144" s="269"/>
      <c r="F144" s="269"/>
      <c r="G144" s="269"/>
      <c r="H144" s="269"/>
      <c r="I144" s="199">
        <v>0</v>
      </c>
      <c r="J144" s="157">
        <f t="shared" si="5"/>
        <v>0</v>
      </c>
      <c r="K144" s="157">
        <f t="shared" si="6"/>
        <v>0</v>
      </c>
      <c r="L144" s="158">
        <f t="shared" si="7"/>
        <v>0</v>
      </c>
    </row>
    <row r="145" spans="1:12" ht="28" hidden="1" customHeight="1" x14ac:dyDescent="0.35">
      <c r="A145" s="154" t="s">
        <v>229</v>
      </c>
      <c r="B145" s="270"/>
      <c r="C145" s="271"/>
      <c r="D145" s="271"/>
      <c r="E145" s="271"/>
      <c r="F145" s="271"/>
      <c r="G145" s="271"/>
      <c r="H145" s="271"/>
      <c r="I145" s="199">
        <v>0</v>
      </c>
      <c r="J145" s="157">
        <f t="shared" si="5"/>
        <v>0</v>
      </c>
      <c r="K145" s="157">
        <f t="shared" si="6"/>
        <v>0</v>
      </c>
      <c r="L145" s="158">
        <f t="shared" si="7"/>
        <v>0</v>
      </c>
    </row>
    <row r="146" spans="1:12" ht="28" hidden="1" customHeight="1" x14ac:dyDescent="0.35">
      <c r="A146" s="210"/>
      <c r="B146" s="211"/>
      <c r="C146" s="126"/>
      <c r="D146" s="126"/>
      <c r="E146" s="126"/>
      <c r="F146" s="126"/>
      <c r="G146" s="126"/>
      <c r="H146" s="126"/>
      <c r="I146" s="212"/>
      <c r="J146" s="213"/>
      <c r="K146" s="213"/>
      <c r="L146" s="214"/>
    </row>
    <row r="147" spans="1:12" ht="15" customHeight="1" x14ac:dyDescent="0.35">
      <c r="A147" s="210"/>
      <c r="B147" s="211"/>
      <c r="C147" s="126"/>
      <c r="D147" s="126"/>
      <c r="E147" s="126"/>
      <c r="F147" s="126"/>
      <c r="G147" s="126"/>
      <c r="H147" s="126"/>
      <c r="I147" s="212"/>
      <c r="J147" s="213"/>
      <c r="K147" s="213"/>
      <c r="L147" s="214"/>
    </row>
    <row r="148" spans="1:12" ht="18" customHeight="1" x14ac:dyDescent="0.35">
      <c r="A148" s="210"/>
      <c r="B148" s="215" t="s">
        <v>291</v>
      </c>
      <c r="C148" s="126"/>
      <c r="D148" s="126"/>
      <c r="E148" s="126"/>
      <c r="F148" s="126"/>
      <c r="G148" s="126"/>
      <c r="H148" s="126"/>
      <c r="I148" s="212"/>
      <c r="J148" s="213"/>
      <c r="K148" s="213"/>
      <c r="L148" s="214"/>
    </row>
    <row r="149" spans="1:12" ht="29" x14ac:dyDescent="0.35">
      <c r="A149" s="198"/>
      <c r="B149" s="273" t="s">
        <v>284</v>
      </c>
      <c r="C149" s="274"/>
      <c r="D149" s="274"/>
      <c r="E149" s="274"/>
      <c r="F149" s="274"/>
      <c r="G149" s="274"/>
      <c r="H149" s="275"/>
      <c r="I149" s="150" t="s">
        <v>285</v>
      </c>
      <c r="J149" s="150" t="s">
        <v>209</v>
      </c>
      <c r="K149" s="150" t="s">
        <v>210</v>
      </c>
      <c r="L149" s="151" t="s">
        <v>211</v>
      </c>
    </row>
    <row r="150" spans="1:12" x14ac:dyDescent="0.35">
      <c r="A150" s="154" t="s">
        <v>215</v>
      </c>
      <c r="B150" s="270"/>
      <c r="C150" s="290"/>
      <c r="D150" s="290"/>
      <c r="E150" s="290"/>
      <c r="F150" s="290"/>
      <c r="G150" s="290"/>
      <c r="H150" s="291"/>
      <c r="I150" s="199">
        <v>0</v>
      </c>
      <c r="J150" s="157">
        <f>I150</f>
        <v>0</v>
      </c>
      <c r="K150" s="157">
        <f t="shared" ref="K150" si="8">ROUND(I150-J150,0)</f>
        <v>0</v>
      </c>
      <c r="L150" s="158">
        <f t="shared" ref="L150" si="9">ROUND((J150+K150), 0)</f>
        <v>0</v>
      </c>
    </row>
    <row r="151" spans="1:12" x14ac:dyDescent="0.35">
      <c r="A151" s="191"/>
      <c r="B151" s="192"/>
      <c r="C151" s="192"/>
      <c r="D151" s="193"/>
      <c r="E151" s="192"/>
      <c r="F151" s="192"/>
      <c r="G151" s="192"/>
      <c r="H151" s="192"/>
      <c r="I151" s="192"/>
      <c r="J151" s="194"/>
      <c r="K151" s="134"/>
      <c r="L151" s="135"/>
    </row>
    <row r="152" spans="1:12" ht="29" x14ac:dyDescent="0.35">
      <c r="A152" s="191"/>
      <c r="B152" s="192"/>
      <c r="C152" s="192"/>
      <c r="D152" s="193"/>
      <c r="E152" s="192"/>
      <c r="F152" s="192"/>
      <c r="G152" s="192"/>
      <c r="H152" s="192"/>
      <c r="I152" s="192"/>
      <c r="J152" s="150" t="s">
        <v>209</v>
      </c>
      <c r="K152" s="150" t="s">
        <v>210</v>
      </c>
      <c r="L152" s="151" t="s">
        <v>211</v>
      </c>
    </row>
    <row r="153" spans="1:12" x14ac:dyDescent="0.35">
      <c r="A153" s="188"/>
      <c r="B153" s="262" t="s">
        <v>292</v>
      </c>
      <c r="C153" s="262"/>
      <c r="D153" s="262"/>
      <c r="E153" s="262"/>
      <c r="F153" s="262"/>
      <c r="G153" s="262"/>
      <c r="H153" s="262"/>
      <c r="I153" s="286"/>
      <c r="J153" s="189">
        <f>ROUND(SUM(J134:J144,J119:J131), 0)</f>
        <v>900</v>
      </c>
      <c r="K153" s="189">
        <f>ROUND(SUM(K134:K144,K119:K130), 0)</f>
        <v>3900</v>
      </c>
      <c r="L153" s="190">
        <f>ROUND(SUM(L134:L144,L120:L129), 0)</f>
        <v>4800</v>
      </c>
    </row>
    <row r="154" spans="1:12" x14ac:dyDescent="0.35">
      <c r="A154" s="188"/>
      <c r="B154" s="262" t="s">
        <v>293</v>
      </c>
      <c r="C154" s="262"/>
      <c r="D154" s="262"/>
      <c r="E154" s="262"/>
      <c r="F154" s="262"/>
      <c r="G154" s="262"/>
      <c r="H154" s="262"/>
      <c r="I154" s="286"/>
      <c r="J154" s="189">
        <f>ROUND(SUM(J135:J145,J120:J131), 0)</f>
        <v>900</v>
      </c>
      <c r="K154" s="189">
        <f>ROUND(SUM(K135:K145,K120:K131), 0)</f>
        <v>3900</v>
      </c>
      <c r="L154" s="190">
        <f>ROUND(SUM(L135:L145,L120:L131), 0)</f>
        <v>4800</v>
      </c>
    </row>
    <row r="155" spans="1:12" x14ac:dyDescent="0.35">
      <c r="A155" s="191"/>
      <c r="B155" s="197"/>
      <c r="C155" s="192"/>
      <c r="D155" s="192"/>
      <c r="E155" s="192"/>
      <c r="F155" s="192"/>
      <c r="G155" s="192"/>
      <c r="H155" s="192"/>
      <c r="I155" s="192"/>
      <c r="J155" s="216"/>
      <c r="K155" s="134"/>
      <c r="L155" s="135"/>
    </row>
    <row r="156" spans="1:12" ht="15" thickBot="1" x14ac:dyDescent="0.4">
      <c r="A156" s="180"/>
      <c r="B156" s="139" t="s">
        <v>294</v>
      </c>
      <c r="C156" s="181"/>
      <c r="D156" s="181"/>
      <c r="E156" s="181"/>
      <c r="F156" s="181"/>
      <c r="G156" s="181"/>
      <c r="H156" s="181"/>
      <c r="I156" s="181"/>
      <c r="J156" s="182"/>
      <c r="K156" s="182"/>
      <c r="L156" s="183"/>
    </row>
    <row r="157" spans="1:12" ht="15" thickTop="1" x14ac:dyDescent="0.35">
      <c r="A157" s="177"/>
      <c r="B157" s="136"/>
      <c r="C157" s="178"/>
      <c r="D157" s="178"/>
      <c r="E157" s="178"/>
      <c r="F157" s="178"/>
      <c r="G157" s="178"/>
      <c r="H157" s="178"/>
      <c r="I157" s="178"/>
      <c r="J157" s="217"/>
      <c r="K157" s="217"/>
      <c r="L157" s="218"/>
    </row>
    <row r="158" spans="1:12" x14ac:dyDescent="0.35">
      <c r="A158" s="191"/>
      <c r="B158" s="277" t="s">
        <v>295</v>
      </c>
      <c r="C158" s="278"/>
      <c r="D158" s="278"/>
      <c r="E158" s="278"/>
      <c r="F158" s="278"/>
      <c r="G158" s="195">
        <v>0</v>
      </c>
      <c r="H158" s="219"/>
      <c r="I158" s="219"/>
      <c r="J158" s="220"/>
      <c r="K158" s="134"/>
      <c r="L158" s="135"/>
    </row>
    <row r="159" spans="1:12" ht="12" customHeight="1" x14ac:dyDescent="0.35">
      <c r="A159" s="191"/>
      <c r="B159" s="219"/>
      <c r="C159" s="219"/>
      <c r="D159" s="219"/>
      <c r="E159" s="219"/>
      <c r="F159" s="219"/>
      <c r="G159" s="219"/>
      <c r="H159" s="219"/>
      <c r="I159" s="219"/>
      <c r="J159" s="220"/>
      <c r="K159" s="134"/>
      <c r="L159" s="135"/>
    </row>
    <row r="160" spans="1:12" ht="29" x14ac:dyDescent="0.35">
      <c r="A160" s="198"/>
      <c r="B160" s="273" t="s">
        <v>284</v>
      </c>
      <c r="C160" s="274"/>
      <c r="D160" s="274"/>
      <c r="E160" s="274"/>
      <c r="F160" s="274"/>
      <c r="G160" s="274"/>
      <c r="H160" s="275"/>
      <c r="I160" s="150" t="s">
        <v>296</v>
      </c>
      <c r="J160" s="150" t="s">
        <v>209</v>
      </c>
      <c r="K160" s="150" t="s">
        <v>210</v>
      </c>
      <c r="L160" s="151" t="s">
        <v>211</v>
      </c>
    </row>
    <row r="161" spans="1:13" x14ac:dyDescent="0.35">
      <c r="A161" s="154" t="s">
        <v>215</v>
      </c>
      <c r="B161" s="279" t="s">
        <v>297</v>
      </c>
      <c r="C161" s="280"/>
      <c r="D161" s="280"/>
      <c r="E161" s="280"/>
      <c r="F161" s="280"/>
      <c r="G161" s="280"/>
      <c r="H161" s="280"/>
      <c r="I161" s="199">
        <f>239*0.545</f>
        <v>130.255</v>
      </c>
      <c r="J161" s="157">
        <f t="shared" ref="J161:J182" si="10">ROUND($G$158*I161,0)</f>
        <v>0</v>
      </c>
      <c r="K161" s="157">
        <f t="shared" ref="K161:K185" si="11">ROUND(I161-J161,0)</f>
        <v>130</v>
      </c>
      <c r="L161" s="158">
        <f t="shared" ref="L161:L185" si="12">ROUND((J161+K161), 0)</f>
        <v>130</v>
      </c>
    </row>
    <row r="162" spans="1:13" ht="22.5" customHeight="1" x14ac:dyDescent="0.35">
      <c r="A162" s="154" t="s">
        <v>261</v>
      </c>
      <c r="B162" s="279" t="s">
        <v>298</v>
      </c>
      <c r="C162" s="280"/>
      <c r="D162" s="280"/>
      <c r="E162" s="280"/>
      <c r="F162" s="280"/>
      <c r="G162" s="280"/>
      <c r="H162" s="280"/>
      <c r="I162" s="199">
        <v>1600</v>
      </c>
      <c r="J162" s="157">
        <f t="shared" si="10"/>
        <v>0</v>
      </c>
      <c r="K162" s="157">
        <f t="shared" si="11"/>
        <v>1600</v>
      </c>
      <c r="L162" s="158">
        <f t="shared" si="12"/>
        <v>1600</v>
      </c>
    </row>
    <row r="163" spans="1:13" x14ac:dyDescent="0.35">
      <c r="A163" s="154" t="s">
        <v>263</v>
      </c>
      <c r="B163" s="281" t="s">
        <v>299</v>
      </c>
      <c r="C163" s="282"/>
      <c r="D163" s="282"/>
      <c r="E163" s="282"/>
      <c r="F163" s="282"/>
      <c r="G163" s="282"/>
      <c r="H163" s="283"/>
      <c r="I163" s="199">
        <v>1200</v>
      </c>
      <c r="J163" s="157">
        <f t="shared" si="10"/>
        <v>0</v>
      </c>
      <c r="K163" s="157">
        <f t="shared" si="11"/>
        <v>1200</v>
      </c>
      <c r="L163" s="158">
        <f t="shared" si="12"/>
        <v>1200</v>
      </c>
      <c r="M163" s="163"/>
    </row>
    <row r="164" spans="1:13" hidden="1" x14ac:dyDescent="0.35">
      <c r="A164" s="154" t="s">
        <v>264</v>
      </c>
      <c r="B164" s="287"/>
      <c r="C164" s="288"/>
      <c r="D164" s="288"/>
      <c r="E164" s="288"/>
      <c r="F164" s="288"/>
      <c r="G164" s="288"/>
      <c r="H164" s="289"/>
      <c r="I164" s="199">
        <v>0</v>
      </c>
      <c r="J164" s="157">
        <f t="shared" si="10"/>
        <v>0</v>
      </c>
      <c r="K164" s="157">
        <f t="shared" si="11"/>
        <v>0</v>
      </c>
      <c r="L164" s="158">
        <f t="shared" si="12"/>
        <v>0</v>
      </c>
    </row>
    <row r="165" spans="1:13" hidden="1" x14ac:dyDescent="0.35">
      <c r="A165" s="154" t="s">
        <v>266</v>
      </c>
      <c r="B165" s="270"/>
      <c r="C165" s="271"/>
      <c r="D165" s="271"/>
      <c r="E165" s="271"/>
      <c r="F165" s="271"/>
      <c r="G165" s="271"/>
      <c r="H165" s="276"/>
      <c r="I165" s="199">
        <v>0</v>
      </c>
      <c r="J165" s="157">
        <f t="shared" si="10"/>
        <v>0</v>
      </c>
      <c r="K165" s="157">
        <f t="shared" si="11"/>
        <v>0</v>
      </c>
      <c r="L165" s="158">
        <f t="shared" si="12"/>
        <v>0</v>
      </c>
    </row>
    <row r="166" spans="1:13" hidden="1" x14ac:dyDescent="0.35">
      <c r="A166" s="154" t="s">
        <v>268</v>
      </c>
      <c r="B166" s="270"/>
      <c r="C166" s="271"/>
      <c r="D166" s="271"/>
      <c r="E166" s="271"/>
      <c r="F166" s="271"/>
      <c r="G166" s="271"/>
      <c r="H166" s="276"/>
      <c r="I166" s="199">
        <v>0</v>
      </c>
      <c r="J166" s="157">
        <f t="shared" si="10"/>
        <v>0</v>
      </c>
      <c r="K166" s="157">
        <f t="shared" si="11"/>
        <v>0</v>
      </c>
      <c r="L166" s="158">
        <f t="shared" si="12"/>
        <v>0</v>
      </c>
    </row>
    <row r="167" spans="1:13" hidden="1" x14ac:dyDescent="0.35">
      <c r="A167" s="154" t="s">
        <v>270</v>
      </c>
      <c r="B167" s="270"/>
      <c r="C167" s="271"/>
      <c r="D167" s="271"/>
      <c r="E167" s="271"/>
      <c r="F167" s="271"/>
      <c r="G167" s="271"/>
      <c r="H167" s="276"/>
      <c r="I167" s="199">
        <v>0</v>
      </c>
      <c r="J167" s="157">
        <f t="shared" si="10"/>
        <v>0</v>
      </c>
      <c r="K167" s="157">
        <f t="shared" si="11"/>
        <v>0</v>
      </c>
      <c r="L167" s="158">
        <f t="shared" si="12"/>
        <v>0</v>
      </c>
    </row>
    <row r="168" spans="1:13" hidden="1" x14ac:dyDescent="0.35">
      <c r="A168" s="154" t="s">
        <v>272</v>
      </c>
      <c r="B168" s="270"/>
      <c r="C168" s="271"/>
      <c r="D168" s="271"/>
      <c r="E168" s="271"/>
      <c r="F168" s="271"/>
      <c r="G168" s="271"/>
      <c r="H168" s="276"/>
      <c r="I168" s="199">
        <v>0</v>
      </c>
      <c r="J168" s="157">
        <f t="shared" si="10"/>
        <v>0</v>
      </c>
      <c r="K168" s="157">
        <f t="shared" si="11"/>
        <v>0</v>
      </c>
      <c r="L168" s="158">
        <f t="shared" si="12"/>
        <v>0</v>
      </c>
    </row>
    <row r="169" spans="1:13" hidden="1" x14ac:dyDescent="0.35">
      <c r="A169" s="154" t="s">
        <v>274</v>
      </c>
      <c r="B169" s="270"/>
      <c r="C169" s="271"/>
      <c r="D169" s="271"/>
      <c r="E169" s="271"/>
      <c r="F169" s="271"/>
      <c r="G169" s="271"/>
      <c r="H169" s="276"/>
      <c r="I169" s="199">
        <v>0</v>
      </c>
      <c r="J169" s="157">
        <f t="shared" si="10"/>
        <v>0</v>
      </c>
      <c r="K169" s="157">
        <f t="shared" si="11"/>
        <v>0</v>
      </c>
      <c r="L169" s="158">
        <f t="shared" si="12"/>
        <v>0</v>
      </c>
    </row>
    <row r="170" spans="1:13" hidden="1" x14ac:dyDescent="0.35">
      <c r="A170" s="154" t="s">
        <v>275</v>
      </c>
      <c r="B170" s="270"/>
      <c r="C170" s="271"/>
      <c r="D170" s="271"/>
      <c r="E170" s="271"/>
      <c r="F170" s="271"/>
      <c r="G170" s="271"/>
      <c r="H170" s="276"/>
      <c r="I170" s="199">
        <v>0</v>
      </c>
      <c r="J170" s="157">
        <f t="shared" si="10"/>
        <v>0</v>
      </c>
      <c r="K170" s="157">
        <f t="shared" si="11"/>
        <v>0</v>
      </c>
      <c r="L170" s="158">
        <f t="shared" si="12"/>
        <v>0</v>
      </c>
    </row>
    <row r="171" spans="1:13" hidden="1" x14ac:dyDescent="0.35">
      <c r="A171" s="154" t="s">
        <v>228</v>
      </c>
      <c r="B171" s="270"/>
      <c r="C171" s="271"/>
      <c r="D171" s="271"/>
      <c r="E171" s="271"/>
      <c r="F171" s="271"/>
      <c r="G171" s="271"/>
      <c r="H171" s="276"/>
      <c r="I171" s="199">
        <v>0</v>
      </c>
      <c r="J171" s="157">
        <f t="shared" si="10"/>
        <v>0</v>
      </c>
      <c r="K171" s="157">
        <f t="shared" si="11"/>
        <v>0</v>
      </c>
      <c r="L171" s="158">
        <f t="shared" si="12"/>
        <v>0</v>
      </c>
    </row>
    <row r="172" spans="1:13" hidden="1" x14ac:dyDescent="0.35">
      <c r="A172" s="154" t="s">
        <v>229</v>
      </c>
      <c r="B172" s="270"/>
      <c r="C172" s="271"/>
      <c r="D172" s="271"/>
      <c r="E172" s="271"/>
      <c r="F172" s="271"/>
      <c r="G172" s="271"/>
      <c r="H172" s="276"/>
      <c r="I172" s="199">
        <v>0</v>
      </c>
      <c r="J172" s="157">
        <f t="shared" si="10"/>
        <v>0</v>
      </c>
      <c r="K172" s="157">
        <f t="shared" si="11"/>
        <v>0</v>
      </c>
      <c r="L172" s="158">
        <f t="shared" si="12"/>
        <v>0</v>
      </c>
    </row>
    <row r="173" spans="1:13" hidden="1" x14ac:dyDescent="0.35">
      <c r="A173" s="154" t="s">
        <v>230</v>
      </c>
      <c r="B173" s="270"/>
      <c r="C173" s="271"/>
      <c r="D173" s="271"/>
      <c r="E173" s="271"/>
      <c r="F173" s="271"/>
      <c r="G173" s="271"/>
      <c r="H173" s="276"/>
      <c r="I173" s="199">
        <v>0</v>
      </c>
      <c r="J173" s="157">
        <f t="shared" si="10"/>
        <v>0</v>
      </c>
      <c r="K173" s="157">
        <f t="shared" si="11"/>
        <v>0</v>
      </c>
      <c r="L173" s="158">
        <f t="shared" si="12"/>
        <v>0</v>
      </c>
    </row>
    <row r="174" spans="1:13" hidden="1" x14ac:dyDescent="0.35">
      <c r="A174" s="154" t="s">
        <v>231</v>
      </c>
      <c r="B174" s="270"/>
      <c r="C174" s="271"/>
      <c r="D174" s="271"/>
      <c r="E174" s="271"/>
      <c r="F174" s="271"/>
      <c r="G174" s="271"/>
      <c r="H174" s="276"/>
      <c r="I174" s="199">
        <v>0</v>
      </c>
      <c r="J174" s="157">
        <f t="shared" si="10"/>
        <v>0</v>
      </c>
      <c r="K174" s="157">
        <f t="shared" si="11"/>
        <v>0</v>
      </c>
      <c r="L174" s="158">
        <f t="shared" si="12"/>
        <v>0</v>
      </c>
    </row>
    <row r="175" spans="1:13" hidden="1" x14ac:dyDescent="0.35">
      <c r="A175" s="154" t="s">
        <v>232</v>
      </c>
      <c r="B175" s="270"/>
      <c r="C175" s="271"/>
      <c r="D175" s="271"/>
      <c r="E175" s="271"/>
      <c r="F175" s="271"/>
      <c r="G175" s="271"/>
      <c r="H175" s="276"/>
      <c r="I175" s="199">
        <v>0</v>
      </c>
      <c r="J175" s="157">
        <f t="shared" si="10"/>
        <v>0</v>
      </c>
      <c r="K175" s="157">
        <f t="shared" si="11"/>
        <v>0</v>
      </c>
      <c r="L175" s="158">
        <f t="shared" si="12"/>
        <v>0</v>
      </c>
    </row>
    <row r="176" spans="1:13" hidden="1" x14ac:dyDescent="0.35">
      <c r="A176" s="154" t="s">
        <v>233</v>
      </c>
      <c r="B176" s="270"/>
      <c r="C176" s="271"/>
      <c r="D176" s="271"/>
      <c r="E176" s="271"/>
      <c r="F176" s="271"/>
      <c r="G176" s="271"/>
      <c r="H176" s="276"/>
      <c r="I176" s="199">
        <v>0</v>
      </c>
      <c r="J176" s="157">
        <f t="shared" si="10"/>
        <v>0</v>
      </c>
      <c r="K176" s="157">
        <f t="shared" si="11"/>
        <v>0</v>
      </c>
      <c r="L176" s="158">
        <f t="shared" si="12"/>
        <v>0</v>
      </c>
    </row>
    <row r="177" spans="1:12" hidden="1" x14ac:dyDescent="0.35">
      <c r="A177" s="154" t="s">
        <v>234</v>
      </c>
      <c r="B177" s="270"/>
      <c r="C177" s="271"/>
      <c r="D177" s="271"/>
      <c r="E177" s="271"/>
      <c r="F177" s="271"/>
      <c r="G177" s="271"/>
      <c r="H177" s="276"/>
      <c r="I177" s="199">
        <v>0</v>
      </c>
      <c r="J177" s="157">
        <f t="shared" si="10"/>
        <v>0</v>
      </c>
      <c r="K177" s="157">
        <f t="shared" si="11"/>
        <v>0</v>
      </c>
      <c r="L177" s="158">
        <f t="shared" si="12"/>
        <v>0</v>
      </c>
    </row>
    <row r="178" spans="1:12" hidden="1" x14ac:dyDescent="0.35">
      <c r="A178" s="154" t="s">
        <v>235</v>
      </c>
      <c r="B178" s="270"/>
      <c r="C178" s="271"/>
      <c r="D178" s="271"/>
      <c r="E178" s="271"/>
      <c r="F178" s="271"/>
      <c r="G178" s="271"/>
      <c r="H178" s="276"/>
      <c r="I178" s="199">
        <v>0</v>
      </c>
      <c r="J178" s="157">
        <f t="shared" si="10"/>
        <v>0</v>
      </c>
      <c r="K178" s="157">
        <f t="shared" si="11"/>
        <v>0</v>
      </c>
      <c r="L178" s="158">
        <f t="shared" si="12"/>
        <v>0</v>
      </c>
    </row>
    <row r="179" spans="1:12" hidden="1" x14ac:dyDescent="0.35">
      <c r="A179" s="154" t="s">
        <v>236</v>
      </c>
      <c r="B179" s="270"/>
      <c r="C179" s="271"/>
      <c r="D179" s="271"/>
      <c r="E179" s="271"/>
      <c r="F179" s="271"/>
      <c r="G179" s="271"/>
      <c r="H179" s="276"/>
      <c r="I179" s="199">
        <v>0</v>
      </c>
      <c r="J179" s="157">
        <f t="shared" si="10"/>
        <v>0</v>
      </c>
      <c r="K179" s="157">
        <f t="shared" si="11"/>
        <v>0</v>
      </c>
      <c r="L179" s="158">
        <f t="shared" si="12"/>
        <v>0</v>
      </c>
    </row>
    <row r="180" spans="1:12" hidden="1" x14ac:dyDescent="0.35">
      <c r="A180" s="154" t="s">
        <v>237</v>
      </c>
      <c r="B180" s="270"/>
      <c r="C180" s="271"/>
      <c r="D180" s="271"/>
      <c r="E180" s="271"/>
      <c r="F180" s="271"/>
      <c r="G180" s="271"/>
      <c r="H180" s="276"/>
      <c r="I180" s="199">
        <v>0</v>
      </c>
      <c r="J180" s="157">
        <f t="shared" si="10"/>
        <v>0</v>
      </c>
      <c r="K180" s="157">
        <f t="shared" si="11"/>
        <v>0</v>
      </c>
      <c r="L180" s="158">
        <f t="shared" si="12"/>
        <v>0</v>
      </c>
    </row>
    <row r="181" spans="1:12" hidden="1" x14ac:dyDescent="0.35">
      <c r="A181" s="154" t="s">
        <v>238</v>
      </c>
      <c r="B181" s="270"/>
      <c r="C181" s="271"/>
      <c r="D181" s="271"/>
      <c r="E181" s="271"/>
      <c r="F181" s="271"/>
      <c r="G181" s="271"/>
      <c r="H181" s="276"/>
      <c r="I181" s="199">
        <v>0</v>
      </c>
      <c r="J181" s="157">
        <f t="shared" si="10"/>
        <v>0</v>
      </c>
      <c r="K181" s="157">
        <f t="shared" si="11"/>
        <v>0</v>
      </c>
      <c r="L181" s="158">
        <f t="shared" si="12"/>
        <v>0</v>
      </c>
    </row>
    <row r="182" spans="1:12" hidden="1" x14ac:dyDescent="0.35">
      <c r="A182" s="154" t="s">
        <v>239</v>
      </c>
      <c r="B182" s="270"/>
      <c r="C182" s="271"/>
      <c r="D182" s="271"/>
      <c r="E182" s="271"/>
      <c r="F182" s="271"/>
      <c r="G182" s="271"/>
      <c r="H182" s="276"/>
      <c r="I182" s="199">
        <v>0</v>
      </c>
      <c r="J182" s="157">
        <f t="shared" si="10"/>
        <v>0</v>
      </c>
      <c r="K182" s="157">
        <f t="shared" si="11"/>
        <v>0</v>
      </c>
      <c r="L182" s="158">
        <f t="shared" si="12"/>
        <v>0</v>
      </c>
    </row>
    <row r="183" spans="1:12" hidden="1" x14ac:dyDescent="0.35">
      <c r="A183" s="154" t="s">
        <v>240</v>
      </c>
      <c r="B183" s="270"/>
      <c r="C183" s="271"/>
      <c r="D183" s="271"/>
      <c r="E183" s="271"/>
      <c r="F183" s="271"/>
      <c r="G183" s="271"/>
      <c r="H183" s="276"/>
      <c r="I183" s="199">
        <v>0</v>
      </c>
      <c r="J183" s="157">
        <f>ROUND($G$158*I183,0)</f>
        <v>0</v>
      </c>
      <c r="K183" s="157">
        <f t="shared" si="11"/>
        <v>0</v>
      </c>
      <c r="L183" s="158">
        <f t="shared" si="12"/>
        <v>0</v>
      </c>
    </row>
    <row r="184" spans="1:12" hidden="1" x14ac:dyDescent="0.35">
      <c r="A184" s="154" t="s">
        <v>241</v>
      </c>
      <c r="B184" s="270"/>
      <c r="C184" s="271"/>
      <c r="D184" s="271"/>
      <c r="E184" s="271"/>
      <c r="F184" s="271"/>
      <c r="G184" s="271"/>
      <c r="H184" s="276"/>
      <c r="I184" s="199">
        <v>0</v>
      </c>
      <c r="J184" s="157">
        <f>ROUND($G$158*I184,0)</f>
        <v>0</v>
      </c>
      <c r="K184" s="157">
        <f t="shared" si="11"/>
        <v>0</v>
      </c>
      <c r="L184" s="158">
        <f t="shared" si="12"/>
        <v>0</v>
      </c>
    </row>
    <row r="185" spans="1:12" hidden="1" x14ac:dyDescent="0.35">
      <c r="A185" s="154" t="s">
        <v>242</v>
      </c>
      <c r="B185" s="270"/>
      <c r="C185" s="271"/>
      <c r="D185" s="271"/>
      <c r="E185" s="271"/>
      <c r="F185" s="271"/>
      <c r="G185" s="271"/>
      <c r="H185" s="276"/>
      <c r="I185" s="199">
        <v>0</v>
      </c>
      <c r="J185" s="157">
        <f>ROUND($G$158*I185,0)</f>
        <v>0</v>
      </c>
      <c r="K185" s="157">
        <f t="shared" si="11"/>
        <v>0</v>
      </c>
      <c r="L185" s="158">
        <f t="shared" si="12"/>
        <v>0</v>
      </c>
    </row>
    <row r="186" spans="1:12" x14ac:dyDescent="0.35">
      <c r="A186" s="191"/>
      <c r="B186" s="219"/>
      <c r="C186" s="219"/>
      <c r="D186" s="219"/>
      <c r="E186" s="219"/>
      <c r="F186" s="219"/>
      <c r="G186" s="219"/>
      <c r="H186" s="219"/>
      <c r="I186" s="219"/>
      <c r="J186" s="220"/>
      <c r="K186" s="134"/>
      <c r="L186" s="135"/>
    </row>
    <row r="187" spans="1:12" ht="29" x14ac:dyDescent="0.35">
      <c r="A187" s="191"/>
      <c r="B187" s="197"/>
      <c r="C187" s="192"/>
      <c r="D187" s="192"/>
      <c r="E187" s="192"/>
      <c r="F187" s="192"/>
      <c r="G187" s="192"/>
      <c r="H187" s="192"/>
      <c r="I187" s="192"/>
      <c r="J187" s="150" t="s">
        <v>209</v>
      </c>
      <c r="K187" s="150" t="s">
        <v>210</v>
      </c>
      <c r="L187" s="151" t="s">
        <v>211</v>
      </c>
    </row>
    <row r="188" spans="1:12" x14ac:dyDescent="0.35">
      <c r="A188" s="188"/>
      <c r="B188" s="262" t="s">
        <v>300</v>
      </c>
      <c r="C188" s="262"/>
      <c r="D188" s="262"/>
      <c r="E188" s="262"/>
      <c r="F188" s="262"/>
      <c r="G188" s="262"/>
      <c r="H188" s="262"/>
      <c r="I188" s="286"/>
      <c r="J188" s="189">
        <f>ROUND(SUM(J161:J185), 0)</f>
        <v>0</v>
      </c>
      <c r="K188" s="189">
        <f>ROUND(SUM(K161:K185), 0)</f>
        <v>2930</v>
      </c>
      <c r="L188" s="190">
        <f>ROUND(SUM(L161:L185), 0)</f>
        <v>2930</v>
      </c>
    </row>
    <row r="189" spans="1:12" x14ac:dyDescent="0.35">
      <c r="A189" s="221"/>
      <c r="B189" s="222"/>
      <c r="C189" s="222"/>
      <c r="D189" s="222"/>
      <c r="E189" s="222"/>
      <c r="F189" s="222"/>
      <c r="G189" s="222"/>
      <c r="H189" s="222"/>
      <c r="I189" s="222"/>
      <c r="J189" s="222"/>
      <c r="K189" s="222"/>
      <c r="L189" s="223"/>
    </row>
    <row r="190" spans="1:12" ht="15" thickBot="1" x14ac:dyDescent="0.4">
      <c r="A190" s="180"/>
      <c r="B190" s="139" t="s">
        <v>301</v>
      </c>
      <c r="C190" s="181"/>
      <c r="D190" s="181"/>
      <c r="E190" s="181"/>
      <c r="F190" s="181"/>
      <c r="G190" s="181"/>
      <c r="H190" s="181"/>
      <c r="I190" s="181"/>
      <c r="J190" s="182"/>
      <c r="K190" s="182"/>
      <c r="L190" s="183"/>
    </row>
    <row r="191" spans="1:12" ht="15" thickTop="1" x14ac:dyDescent="0.35">
      <c r="A191" s="191"/>
      <c r="B191" s="224"/>
      <c r="C191" s="225"/>
      <c r="D191" s="225"/>
      <c r="E191" s="225"/>
      <c r="F191" s="225"/>
      <c r="G191" s="225"/>
      <c r="H191" s="225"/>
      <c r="I191" s="225"/>
      <c r="J191" s="220"/>
      <c r="K191" s="134"/>
      <c r="L191" s="135"/>
    </row>
    <row r="192" spans="1:12" x14ac:dyDescent="0.35">
      <c r="A192" s="191"/>
      <c r="B192" s="277" t="s">
        <v>302</v>
      </c>
      <c r="C192" s="278"/>
      <c r="D192" s="278"/>
      <c r="E192" s="278"/>
      <c r="F192" s="278"/>
      <c r="G192" s="278"/>
      <c r="H192" s="195">
        <v>0</v>
      </c>
      <c r="I192" s="192"/>
      <c r="J192" s="194"/>
      <c r="K192" s="134"/>
      <c r="L192" s="135"/>
    </row>
    <row r="193" spans="1:13" x14ac:dyDescent="0.35">
      <c r="A193" s="191"/>
      <c r="B193" s="277" t="s">
        <v>282</v>
      </c>
      <c r="C193" s="278"/>
      <c r="D193" s="278"/>
      <c r="E193" s="278"/>
      <c r="F193" s="278"/>
      <c r="G193" s="278"/>
      <c r="H193" s="196">
        <f>G16</f>
        <v>0.11660576923076924</v>
      </c>
      <c r="I193" s="192"/>
      <c r="J193" s="194"/>
      <c r="K193" s="134"/>
      <c r="L193" s="135"/>
    </row>
    <row r="194" spans="1:13" x14ac:dyDescent="0.35">
      <c r="A194" s="191"/>
      <c r="B194" s="192"/>
      <c r="C194" s="192"/>
      <c r="D194" s="193"/>
      <c r="E194" s="192"/>
      <c r="F194" s="192"/>
      <c r="G194" s="192"/>
      <c r="H194" s="192"/>
      <c r="I194" s="192"/>
      <c r="J194" s="194"/>
      <c r="K194" s="134"/>
      <c r="L194" s="135"/>
    </row>
    <row r="195" spans="1:13" x14ac:dyDescent="0.35">
      <c r="A195" s="191"/>
      <c r="B195" s="197" t="s">
        <v>283</v>
      </c>
      <c r="C195" s="192"/>
      <c r="D195" s="193"/>
      <c r="E195" s="192"/>
      <c r="F195" s="192"/>
      <c r="G195" s="192"/>
      <c r="H195" s="192"/>
      <c r="I195" s="192"/>
      <c r="J195" s="194"/>
      <c r="K195" s="134"/>
      <c r="L195" s="135"/>
    </row>
    <row r="196" spans="1:13" ht="29" x14ac:dyDescent="0.35">
      <c r="A196" s="198"/>
      <c r="B196" s="273" t="s">
        <v>284</v>
      </c>
      <c r="C196" s="274"/>
      <c r="D196" s="274"/>
      <c r="E196" s="274"/>
      <c r="F196" s="274"/>
      <c r="G196" s="274"/>
      <c r="H196" s="275"/>
      <c r="I196" s="150" t="s">
        <v>285</v>
      </c>
      <c r="J196" s="150" t="s">
        <v>209</v>
      </c>
      <c r="K196" s="150" t="s">
        <v>210</v>
      </c>
      <c r="L196" s="151" t="s">
        <v>211</v>
      </c>
    </row>
    <row r="197" spans="1:13" x14ac:dyDescent="0.35">
      <c r="A197" s="154" t="s">
        <v>215</v>
      </c>
      <c r="B197" s="279" t="s">
        <v>303</v>
      </c>
      <c r="C197" s="280"/>
      <c r="D197" s="280"/>
      <c r="E197" s="280"/>
      <c r="F197" s="280"/>
      <c r="G197" s="280"/>
      <c r="H197" s="280"/>
      <c r="I197" s="199">
        <v>500</v>
      </c>
      <c r="J197" s="157">
        <v>0</v>
      </c>
      <c r="K197" s="157">
        <f t="shared" ref="K197:K208" si="13">ROUND(I197-J197,0)</f>
        <v>500</v>
      </c>
      <c r="L197" s="158">
        <f t="shared" ref="L197:L208" si="14">ROUND((J197+K197), 0)</f>
        <v>500</v>
      </c>
      <c r="M197" s="163"/>
    </row>
    <row r="198" spans="1:13" x14ac:dyDescent="0.35">
      <c r="A198" s="154" t="s">
        <v>261</v>
      </c>
      <c r="B198" s="281" t="s">
        <v>304</v>
      </c>
      <c r="C198" s="282"/>
      <c r="D198" s="282"/>
      <c r="E198" s="282"/>
      <c r="F198" s="282"/>
      <c r="G198" s="282"/>
      <c r="H198" s="283"/>
      <c r="I198" s="199">
        <v>1500</v>
      </c>
      <c r="J198" s="157">
        <v>0</v>
      </c>
      <c r="K198" s="157">
        <f t="shared" si="13"/>
        <v>1500</v>
      </c>
      <c r="L198" s="158">
        <f t="shared" si="14"/>
        <v>1500</v>
      </c>
    </row>
    <row r="199" spans="1:13" hidden="1" x14ac:dyDescent="0.35">
      <c r="A199" s="154" t="s">
        <v>263</v>
      </c>
      <c r="B199" s="284"/>
      <c r="C199" s="285"/>
      <c r="D199" s="285"/>
      <c r="E199" s="285"/>
      <c r="F199" s="285"/>
      <c r="G199" s="285"/>
      <c r="H199" s="285"/>
      <c r="I199" s="199">
        <v>0</v>
      </c>
      <c r="J199" s="157">
        <v>0</v>
      </c>
      <c r="K199" s="157">
        <f t="shared" si="13"/>
        <v>0</v>
      </c>
      <c r="L199" s="158">
        <f t="shared" si="14"/>
        <v>0</v>
      </c>
    </row>
    <row r="200" spans="1:13" ht="15" hidden="1" customHeight="1" x14ac:dyDescent="0.35">
      <c r="A200" s="154" t="s">
        <v>264</v>
      </c>
      <c r="B200" s="268"/>
      <c r="C200" s="269"/>
      <c r="D200" s="269"/>
      <c r="E200" s="269"/>
      <c r="F200" s="269"/>
      <c r="G200" s="269"/>
      <c r="H200" s="269"/>
      <c r="I200" s="199">
        <v>0</v>
      </c>
      <c r="J200" s="157">
        <v>0</v>
      </c>
      <c r="K200" s="157">
        <f t="shared" si="13"/>
        <v>0</v>
      </c>
      <c r="L200" s="158">
        <f t="shared" si="14"/>
        <v>0</v>
      </c>
    </row>
    <row r="201" spans="1:13" hidden="1" x14ac:dyDescent="0.35">
      <c r="A201" s="154" t="s">
        <v>266</v>
      </c>
      <c r="B201" s="270"/>
      <c r="C201" s="271"/>
      <c r="D201" s="271"/>
      <c r="E201" s="271"/>
      <c r="F201" s="271"/>
      <c r="G201" s="271"/>
      <c r="H201" s="276"/>
      <c r="I201" s="199">
        <v>0</v>
      </c>
      <c r="J201" s="157">
        <v>0</v>
      </c>
      <c r="K201" s="157">
        <f t="shared" si="13"/>
        <v>0</v>
      </c>
      <c r="L201" s="158">
        <f t="shared" si="14"/>
        <v>0</v>
      </c>
    </row>
    <row r="202" spans="1:13" hidden="1" x14ac:dyDescent="0.35">
      <c r="A202" s="154" t="s">
        <v>268</v>
      </c>
      <c r="B202" s="268"/>
      <c r="C202" s="269"/>
      <c r="D202" s="269"/>
      <c r="E202" s="269"/>
      <c r="F202" s="269"/>
      <c r="G202" s="269"/>
      <c r="H202" s="269"/>
      <c r="I202" s="199">
        <v>0</v>
      </c>
      <c r="J202" s="157">
        <v>0</v>
      </c>
      <c r="K202" s="157">
        <f t="shared" si="13"/>
        <v>0</v>
      </c>
      <c r="L202" s="158">
        <f t="shared" si="14"/>
        <v>0</v>
      </c>
    </row>
    <row r="203" spans="1:13" hidden="1" x14ac:dyDescent="0.35">
      <c r="A203" s="154" t="s">
        <v>270</v>
      </c>
      <c r="B203" s="268"/>
      <c r="C203" s="269"/>
      <c r="D203" s="269"/>
      <c r="E203" s="269"/>
      <c r="F203" s="269"/>
      <c r="G203" s="269"/>
      <c r="H203" s="269"/>
      <c r="I203" s="199">
        <v>0</v>
      </c>
      <c r="J203" s="157">
        <v>0</v>
      </c>
      <c r="K203" s="157">
        <f t="shared" si="13"/>
        <v>0</v>
      </c>
      <c r="L203" s="158">
        <f t="shared" si="14"/>
        <v>0</v>
      </c>
    </row>
    <row r="204" spans="1:13" hidden="1" x14ac:dyDescent="0.35">
      <c r="A204" s="154" t="s">
        <v>272</v>
      </c>
      <c r="B204" s="268"/>
      <c r="C204" s="269"/>
      <c r="D204" s="269"/>
      <c r="E204" s="269"/>
      <c r="F204" s="269"/>
      <c r="G204" s="269"/>
      <c r="H204" s="269"/>
      <c r="I204" s="199">
        <v>0</v>
      </c>
      <c r="J204" s="157">
        <v>0</v>
      </c>
      <c r="K204" s="157">
        <f t="shared" si="13"/>
        <v>0</v>
      </c>
      <c r="L204" s="158">
        <f t="shared" si="14"/>
        <v>0</v>
      </c>
    </row>
    <row r="205" spans="1:13" hidden="1" x14ac:dyDescent="0.35">
      <c r="A205" s="154" t="s">
        <v>274</v>
      </c>
      <c r="B205" s="268"/>
      <c r="C205" s="269"/>
      <c r="D205" s="269"/>
      <c r="E205" s="269"/>
      <c r="F205" s="269"/>
      <c r="G205" s="269"/>
      <c r="H205" s="269"/>
      <c r="I205" s="199">
        <v>0</v>
      </c>
      <c r="J205" s="157">
        <v>0</v>
      </c>
      <c r="K205" s="157">
        <f t="shared" si="13"/>
        <v>0</v>
      </c>
      <c r="L205" s="158">
        <f t="shared" si="14"/>
        <v>0</v>
      </c>
    </row>
    <row r="206" spans="1:13" hidden="1" x14ac:dyDescent="0.35">
      <c r="A206" s="154" t="s">
        <v>275</v>
      </c>
      <c r="B206" s="268"/>
      <c r="C206" s="269"/>
      <c r="D206" s="269"/>
      <c r="E206" s="269"/>
      <c r="F206" s="269"/>
      <c r="G206" s="269"/>
      <c r="H206" s="269"/>
      <c r="I206" s="199">
        <v>0</v>
      </c>
      <c r="J206" s="157">
        <v>0</v>
      </c>
      <c r="K206" s="157">
        <f t="shared" si="13"/>
        <v>0</v>
      </c>
      <c r="L206" s="158">
        <f t="shared" si="14"/>
        <v>0</v>
      </c>
    </row>
    <row r="207" spans="1:13" hidden="1" x14ac:dyDescent="0.35">
      <c r="A207" s="154" t="s">
        <v>228</v>
      </c>
      <c r="B207" s="268"/>
      <c r="C207" s="269"/>
      <c r="D207" s="269"/>
      <c r="E207" s="269"/>
      <c r="F207" s="269"/>
      <c r="G207" s="269"/>
      <c r="H207" s="269"/>
      <c r="I207" s="199">
        <v>0</v>
      </c>
      <c r="J207" s="157">
        <v>0</v>
      </c>
      <c r="K207" s="157">
        <f t="shared" si="13"/>
        <v>0</v>
      </c>
      <c r="L207" s="158">
        <f t="shared" si="14"/>
        <v>0</v>
      </c>
    </row>
    <row r="208" spans="1:13" hidden="1" x14ac:dyDescent="0.35">
      <c r="A208" s="154" t="s">
        <v>229</v>
      </c>
      <c r="B208" s="270"/>
      <c r="C208" s="271"/>
      <c r="D208" s="271"/>
      <c r="E208" s="271"/>
      <c r="F208" s="271"/>
      <c r="G208" s="271"/>
      <c r="H208" s="271"/>
      <c r="I208" s="199">
        <v>0</v>
      </c>
      <c r="J208" s="157">
        <v>0</v>
      </c>
      <c r="K208" s="157">
        <f t="shared" si="13"/>
        <v>0</v>
      </c>
      <c r="L208" s="158">
        <f t="shared" si="14"/>
        <v>0</v>
      </c>
    </row>
    <row r="209" spans="1:12" x14ac:dyDescent="0.35">
      <c r="A209" s="191"/>
      <c r="B209" s="192"/>
      <c r="C209" s="192"/>
      <c r="D209" s="193"/>
      <c r="E209" s="192"/>
      <c r="F209" s="192"/>
      <c r="G209" s="192"/>
      <c r="H209" s="192"/>
      <c r="I209" s="192"/>
      <c r="J209" s="194"/>
      <c r="K209" s="134"/>
      <c r="L209" s="135"/>
    </row>
    <row r="210" spans="1:12" x14ac:dyDescent="0.35">
      <c r="A210" s="191"/>
      <c r="B210" s="197" t="s">
        <v>290</v>
      </c>
      <c r="C210" s="192"/>
      <c r="D210" s="193"/>
      <c r="E210" s="192"/>
      <c r="F210" s="192"/>
      <c r="G210" s="192"/>
      <c r="H210" s="192"/>
      <c r="I210" s="192"/>
      <c r="J210" s="194"/>
      <c r="K210" s="134"/>
      <c r="L210" s="135"/>
    </row>
    <row r="211" spans="1:12" ht="29" x14ac:dyDescent="0.35">
      <c r="A211" s="198"/>
      <c r="B211" s="273" t="s">
        <v>284</v>
      </c>
      <c r="C211" s="274"/>
      <c r="D211" s="274"/>
      <c r="E211" s="274"/>
      <c r="F211" s="274"/>
      <c r="G211" s="274"/>
      <c r="H211" s="275"/>
      <c r="I211" s="150" t="s">
        <v>285</v>
      </c>
      <c r="J211" s="150" t="s">
        <v>209</v>
      </c>
      <c r="K211" s="150" t="s">
        <v>210</v>
      </c>
      <c r="L211" s="151" t="s">
        <v>211</v>
      </c>
    </row>
    <row r="212" spans="1:12" ht="16" customHeight="1" x14ac:dyDescent="0.35">
      <c r="A212" s="154" t="s">
        <v>215</v>
      </c>
      <c r="B212" s="270"/>
      <c r="C212" s="271"/>
      <c r="D212" s="271"/>
      <c r="E212" s="271"/>
      <c r="F212" s="271"/>
      <c r="G212" s="271"/>
      <c r="H212" s="276"/>
      <c r="I212" s="199">
        <v>0</v>
      </c>
      <c r="J212" s="157">
        <f>ROUND($H$193*I212,0)</f>
        <v>0</v>
      </c>
      <c r="K212" s="157">
        <f>ROUND((I212*$H$193)-J212,0)</f>
        <v>0</v>
      </c>
      <c r="L212" s="158">
        <f>ROUND((J212+K212), 0)</f>
        <v>0</v>
      </c>
    </row>
    <row r="213" spans="1:12" hidden="1" x14ac:dyDescent="0.35">
      <c r="A213" s="154" t="s">
        <v>261</v>
      </c>
      <c r="B213" s="268"/>
      <c r="C213" s="269"/>
      <c r="D213" s="269"/>
      <c r="E213" s="269"/>
      <c r="F213" s="269"/>
      <c r="G213" s="269"/>
      <c r="H213" s="269"/>
      <c r="I213" s="199">
        <v>0</v>
      </c>
      <c r="J213" s="157">
        <f t="shared" ref="J213:J223" si="15">ROUND($H$192*$H$193*I213,0)</f>
        <v>0</v>
      </c>
      <c r="K213" s="157">
        <f t="shared" ref="K213:K223" si="16">ROUND((I213*$H$193)-J213,0)</f>
        <v>0</v>
      </c>
      <c r="L213" s="158">
        <f t="shared" ref="L213:L223" si="17">ROUND((J213+K213), 0)</f>
        <v>0</v>
      </c>
    </row>
    <row r="214" spans="1:12" hidden="1" x14ac:dyDescent="0.35">
      <c r="A214" s="154" t="s">
        <v>263</v>
      </c>
      <c r="B214" s="268"/>
      <c r="C214" s="269"/>
      <c r="D214" s="269"/>
      <c r="E214" s="269"/>
      <c r="F214" s="269"/>
      <c r="G214" s="269"/>
      <c r="H214" s="269"/>
      <c r="I214" s="199">
        <v>0</v>
      </c>
      <c r="J214" s="157">
        <f t="shared" si="15"/>
        <v>0</v>
      </c>
      <c r="K214" s="157">
        <f t="shared" si="16"/>
        <v>0</v>
      </c>
      <c r="L214" s="158">
        <f t="shared" si="17"/>
        <v>0</v>
      </c>
    </row>
    <row r="215" spans="1:12" hidden="1" x14ac:dyDescent="0.35">
      <c r="A215" s="154" t="s">
        <v>264</v>
      </c>
      <c r="B215" s="268"/>
      <c r="C215" s="269"/>
      <c r="D215" s="269"/>
      <c r="E215" s="269"/>
      <c r="F215" s="269"/>
      <c r="G215" s="269"/>
      <c r="H215" s="269"/>
      <c r="I215" s="199">
        <v>0</v>
      </c>
      <c r="J215" s="157">
        <f t="shared" si="15"/>
        <v>0</v>
      </c>
      <c r="K215" s="157">
        <f t="shared" si="16"/>
        <v>0</v>
      </c>
      <c r="L215" s="158">
        <f t="shared" si="17"/>
        <v>0</v>
      </c>
    </row>
    <row r="216" spans="1:12" hidden="1" x14ac:dyDescent="0.35">
      <c r="A216" s="154" t="s">
        <v>266</v>
      </c>
      <c r="B216" s="268"/>
      <c r="C216" s="269"/>
      <c r="D216" s="269"/>
      <c r="E216" s="269"/>
      <c r="F216" s="269"/>
      <c r="G216" s="269"/>
      <c r="H216" s="269"/>
      <c r="I216" s="199">
        <v>0</v>
      </c>
      <c r="J216" s="157">
        <f t="shared" si="15"/>
        <v>0</v>
      </c>
      <c r="K216" s="157">
        <f t="shared" si="16"/>
        <v>0</v>
      </c>
      <c r="L216" s="158">
        <f t="shared" si="17"/>
        <v>0</v>
      </c>
    </row>
    <row r="217" spans="1:12" hidden="1" x14ac:dyDescent="0.35">
      <c r="A217" s="154" t="s">
        <v>268</v>
      </c>
      <c r="B217" s="268"/>
      <c r="C217" s="269"/>
      <c r="D217" s="269"/>
      <c r="E217" s="269"/>
      <c r="F217" s="269"/>
      <c r="G217" s="269"/>
      <c r="H217" s="269"/>
      <c r="I217" s="199">
        <v>0</v>
      </c>
      <c r="J217" s="157">
        <f t="shared" si="15"/>
        <v>0</v>
      </c>
      <c r="K217" s="157">
        <f t="shared" si="16"/>
        <v>0</v>
      </c>
      <c r="L217" s="158">
        <f t="shared" si="17"/>
        <v>0</v>
      </c>
    </row>
    <row r="218" spans="1:12" hidden="1" x14ac:dyDescent="0.35">
      <c r="A218" s="154" t="s">
        <v>270</v>
      </c>
      <c r="B218" s="268"/>
      <c r="C218" s="269"/>
      <c r="D218" s="269"/>
      <c r="E218" s="269"/>
      <c r="F218" s="269"/>
      <c r="G218" s="269"/>
      <c r="H218" s="269"/>
      <c r="I218" s="199">
        <v>0</v>
      </c>
      <c r="J218" s="157">
        <f t="shared" si="15"/>
        <v>0</v>
      </c>
      <c r="K218" s="157">
        <f t="shared" si="16"/>
        <v>0</v>
      </c>
      <c r="L218" s="158">
        <f t="shared" si="17"/>
        <v>0</v>
      </c>
    </row>
    <row r="219" spans="1:12" hidden="1" x14ac:dyDescent="0.35">
      <c r="A219" s="154" t="s">
        <v>272</v>
      </c>
      <c r="B219" s="268"/>
      <c r="C219" s="269"/>
      <c r="D219" s="269"/>
      <c r="E219" s="269"/>
      <c r="F219" s="269"/>
      <c r="G219" s="269"/>
      <c r="H219" s="269"/>
      <c r="I219" s="199">
        <v>0</v>
      </c>
      <c r="J219" s="157">
        <f t="shared" si="15"/>
        <v>0</v>
      </c>
      <c r="K219" s="157">
        <f t="shared" si="16"/>
        <v>0</v>
      </c>
      <c r="L219" s="158">
        <f t="shared" si="17"/>
        <v>0</v>
      </c>
    </row>
    <row r="220" spans="1:12" hidden="1" x14ac:dyDescent="0.35">
      <c r="A220" s="154" t="s">
        <v>274</v>
      </c>
      <c r="B220" s="268"/>
      <c r="C220" s="269"/>
      <c r="D220" s="269"/>
      <c r="E220" s="269"/>
      <c r="F220" s="269"/>
      <c r="G220" s="269"/>
      <c r="H220" s="269"/>
      <c r="I220" s="199">
        <v>0</v>
      </c>
      <c r="J220" s="157">
        <f t="shared" si="15"/>
        <v>0</v>
      </c>
      <c r="K220" s="157">
        <f t="shared" si="16"/>
        <v>0</v>
      </c>
      <c r="L220" s="158">
        <f t="shared" si="17"/>
        <v>0</v>
      </c>
    </row>
    <row r="221" spans="1:12" hidden="1" x14ac:dyDescent="0.35">
      <c r="A221" s="154" t="s">
        <v>275</v>
      </c>
      <c r="B221" s="268"/>
      <c r="C221" s="269"/>
      <c r="D221" s="269"/>
      <c r="E221" s="269"/>
      <c r="F221" s="269"/>
      <c r="G221" s="269"/>
      <c r="H221" s="269"/>
      <c r="I221" s="199">
        <v>0</v>
      </c>
      <c r="J221" s="157">
        <f t="shared" si="15"/>
        <v>0</v>
      </c>
      <c r="K221" s="157">
        <f t="shared" si="16"/>
        <v>0</v>
      </c>
      <c r="L221" s="158">
        <f t="shared" si="17"/>
        <v>0</v>
      </c>
    </row>
    <row r="222" spans="1:12" hidden="1" x14ac:dyDescent="0.35">
      <c r="A222" s="154" t="s">
        <v>228</v>
      </c>
      <c r="B222" s="268"/>
      <c r="C222" s="269"/>
      <c r="D222" s="269"/>
      <c r="E222" s="269"/>
      <c r="F222" s="269"/>
      <c r="G222" s="269"/>
      <c r="H222" s="269"/>
      <c r="I222" s="199">
        <v>0</v>
      </c>
      <c r="J222" s="157">
        <f t="shared" si="15"/>
        <v>0</v>
      </c>
      <c r="K222" s="157">
        <f t="shared" si="16"/>
        <v>0</v>
      </c>
      <c r="L222" s="158">
        <f t="shared" si="17"/>
        <v>0</v>
      </c>
    </row>
    <row r="223" spans="1:12" hidden="1" x14ac:dyDescent="0.35">
      <c r="A223" s="154" t="s">
        <v>229</v>
      </c>
      <c r="B223" s="270"/>
      <c r="C223" s="271"/>
      <c r="D223" s="271"/>
      <c r="E223" s="271"/>
      <c r="F223" s="271"/>
      <c r="G223" s="271"/>
      <c r="H223" s="271"/>
      <c r="I223" s="199">
        <v>0</v>
      </c>
      <c r="J223" s="157">
        <f t="shared" si="15"/>
        <v>0</v>
      </c>
      <c r="K223" s="157">
        <f t="shared" si="16"/>
        <v>0</v>
      </c>
      <c r="L223" s="158">
        <f t="shared" si="17"/>
        <v>0</v>
      </c>
    </row>
    <row r="224" spans="1:12" x14ac:dyDescent="0.35">
      <c r="A224" s="191"/>
      <c r="B224" s="224"/>
      <c r="C224" s="225"/>
      <c r="D224" s="225"/>
      <c r="E224" s="225"/>
      <c r="F224" s="225"/>
      <c r="G224" s="225"/>
      <c r="H224" s="225"/>
      <c r="I224" s="225"/>
      <c r="J224" s="220"/>
      <c r="K224" s="134"/>
      <c r="L224" s="135"/>
    </row>
    <row r="225" spans="1:12" ht="29" x14ac:dyDescent="0.35">
      <c r="A225" s="191"/>
      <c r="B225" s="192"/>
      <c r="C225" s="192"/>
      <c r="D225" s="192"/>
      <c r="E225" s="192"/>
      <c r="F225" s="192"/>
      <c r="G225" s="192"/>
      <c r="H225" s="192"/>
      <c r="I225" s="192"/>
      <c r="J225" s="150" t="s">
        <v>209</v>
      </c>
      <c r="K225" s="150" t="s">
        <v>210</v>
      </c>
      <c r="L225" s="151" t="s">
        <v>211</v>
      </c>
    </row>
    <row r="226" spans="1:12" x14ac:dyDescent="0.35">
      <c r="A226" s="188"/>
      <c r="B226" s="262" t="s">
        <v>305</v>
      </c>
      <c r="C226" s="263"/>
      <c r="D226" s="263"/>
      <c r="E226" s="263"/>
      <c r="F226" s="263"/>
      <c r="G226" s="263"/>
      <c r="H226" s="263"/>
      <c r="I226" s="264"/>
      <c r="J226" s="226">
        <f>ROUND(SUM(J212:J223,J197:J208), 0)</f>
        <v>0</v>
      </c>
      <c r="K226" s="226">
        <f>ROUND(SUM(K212:K223,K197:K208), 0)</f>
        <v>2000</v>
      </c>
      <c r="L226" s="227">
        <f>ROUND(SUM(L212:L223,L197:L208), 0)</f>
        <v>2000</v>
      </c>
    </row>
    <row r="227" spans="1:12" x14ac:dyDescent="0.35">
      <c r="A227" s="191"/>
      <c r="B227" s="197"/>
      <c r="C227" s="192"/>
      <c r="D227" s="192"/>
      <c r="E227" s="192"/>
      <c r="F227" s="192"/>
      <c r="G227" s="192"/>
      <c r="H227" s="192"/>
      <c r="I227" s="192"/>
      <c r="J227" s="216"/>
      <c r="K227" s="134"/>
      <c r="L227" s="135"/>
    </row>
    <row r="228" spans="1:12" ht="15" thickBot="1" x14ac:dyDescent="0.4">
      <c r="A228" s="180"/>
      <c r="B228" s="139" t="s">
        <v>306</v>
      </c>
      <c r="C228" s="181"/>
      <c r="D228" s="181"/>
      <c r="E228" s="181"/>
      <c r="F228" s="181"/>
      <c r="G228" s="181"/>
      <c r="H228" s="181"/>
      <c r="I228" s="181"/>
      <c r="J228" s="182"/>
      <c r="K228" s="182"/>
      <c r="L228" s="183"/>
    </row>
    <row r="229" spans="1:12" ht="15" thickTop="1" x14ac:dyDescent="0.35">
      <c r="A229" s="191"/>
      <c r="B229" s="197"/>
      <c r="C229" s="192"/>
      <c r="D229" s="192"/>
      <c r="E229" s="192"/>
      <c r="F229" s="192"/>
      <c r="G229" s="192"/>
      <c r="H229" s="192"/>
      <c r="I229" s="192"/>
      <c r="J229" s="216"/>
      <c r="K229" s="134"/>
      <c r="L229" s="135"/>
    </row>
    <row r="230" spans="1:12" ht="29" x14ac:dyDescent="0.35">
      <c r="A230" s="191"/>
      <c r="B230" s="192"/>
      <c r="C230" s="192"/>
      <c r="D230" s="192"/>
      <c r="E230" s="192"/>
      <c r="F230" s="192"/>
      <c r="G230" s="192"/>
      <c r="H230" s="192"/>
      <c r="I230" s="192"/>
      <c r="J230" s="150" t="s">
        <v>209</v>
      </c>
      <c r="K230" s="150" t="s">
        <v>210</v>
      </c>
      <c r="L230" s="151" t="s">
        <v>211</v>
      </c>
    </row>
    <row r="231" spans="1:12" x14ac:dyDescent="0.35">
      <c r="A231" s="188"/>
      <c r="B231" s="262" t="s">
        <v>307</v>
      </c>
      <c r="C231" s="263"/>
      <c r="D231" s="263"/>
      <c r="E231" s="263"/>
      <c r="F231" s="263"/>
      <c r="G231" s="263"/>
      <c r="H231" s="263"/>
      <c r="I231" s="264"/>
      <c r="J231" s="226">
        <f>ROUNDUP((J61+J111+J154+J188+J226), 0)</f>
        <v>46160</v>
      </c>
      <c r="K231" s="226">
        <f>ROUNDDOWN((K61+K111+K154+K188+K226), 0)</f>
        <v>25865</v>
      </c>
      <c r="L231" s="227">
        <f>ROUND((L61+L111+L154+L188+L226), 0)</f>
        <v>72025</v>
      </c>
    </row>
    <row r="232" spans="1:12" s="179" customFormat="1" x14ac:dyDescent="0.35">
      <c r="A232" s="221"/>
      <c r="B232" s="222"/>
      <c r="C232" s="219"/>
      <c r="D232" s="219"/>
      <c r="E232" s="219"/>
      <c r="F232" s="219"/>
      <c r="G232" s="219"/>
      <c r="H232" s="219"/>
      <c r="I232" s="219"/>
      <c r="J232" s="228"/>
      <c r="K232" s="228"/>
      <c r="L232" s="223"/>
    </row>
    <row r="233" spans="1:12" ht="15" thickBot="1" x14ac:dyDescent="0.4">
      <c r="A233" s="180"/>
      <c r="B233" s="139" t="s">
        <v>308</v>
      </c>
      <c r="C233" s="181"/>
      <c r="D233" s="181"/>
      <c r="E233" s="181"/>
      <c r="F233" s="181"/>
      <c r="G233" s="181"/>
      <c r="H233" s="181"/>
      <c r="I233" s="181"/>
      <c r="J233" s="182"/>
      <c r="K233" s="182"/>
      <c r="L233" s="183"/>
    </row>
    <row r="234" spans="1:12" ht="15" thickTop="1" x14ac:dyDescent="0.35">
      <c r="A234" s="191"/>
      <c r="B234" s="197"/>
      <c r="C234" s="192"/>
      <c r="D234" s="192"/>
      <c r="E234" s="192"/>
      <c r="F234" s="192"/>
      <c r="G234" s="192"/>
      <c r="H234" s="192"/>
      <c r="I234" s="192"/>
      <c r="J234" s="216"/>
      <c r="K234" s="134"/>
      <c r="L234" s="135"/>
    </row>
    <row r="235" spans="1:12" x14ac:dyDescent="0.35">
      <c r="A235" s="191"/>
      <c r="B235" s="272" t="s">
        <v>309</v>
      </c>
      <c r="C235" s="272"/>
      <c r="D235" s="229">
        <v>0.45200000000000001</v>
      </c>
      <c r="E235" s="230"/>
      <c r="F235" s="192"/>
      <c r="G235" s="192"/>
      <c r="H235" s="192"/>
      <c r="I235" s="192"/>
      <c r="J235" s="216"/>
      <c r="K235" s="134"/>
      <c r="L235" s="135"/>
    </row>
    <row r="236" spans="1:12" x14ac:dyDescent="0.35">
      <c r="A236" s="191"/>
      <c r="B236" s="231" t="s">
        <v>310</v>
      </c>
      <c r="C236" s="134"/>
      <c r="D236" s="192"/>
      <c r="E236" s="192"/>
      <c r="F236" s="192"/>
      <c r="G236" s="192"/>
      <c r="H236" s="192"/>
      <c r="I236" s="192"/>
      <c r="J236" s="216"/>
      <c r="K236" s="134"/>
      <c r="L236" s="135"/>
    </row>
    <row r="237" spans="1:12" x14ac:dyDescent="0.35">
      <c r="A237" s="191"/>
      <c r="B237" s="252" t="s">
        <v>311</v>
      </c>
      <c r="C237" s="253"/>
      <c r="D237" s="253"/>
      <c r="E237" s="253"/>
      <c r="F237" s="253"/>
      <c r="G237" s="253"/>
      <c r="H237" s="253"/>
      <c r="I237" s="253"/>
      <c r="J237" s="253"/>
      <c r="K237" s="253"/>
      <c r="L237" s="254"/>
    </row>
    <row r="238" spans="1:12" x14ac:dyDescent="0.35">
      <c r="A238" s="191"/>
      <c r="B238" s="255"/>
      <c r="C238" s="256"/>
      <c r="D238" s="256"/>
      <c r="E238" s="256"/>
      <c r="F238" s="256"/>
      <c r="G238" s="256"/>
      <c r="H238" s="256"/>
      <c r="I238" s="256"/>
      <c r="J238" s="256"/>
      <c r="K238" s="256"/>
      <c r="L238" s="257"/>
    </row>
    <row r="239" spans="1:12" x14ac:dyDescent="0.35">
      <c r="A239" s="191"/>
      <c r="B239" s="258"/>
      <c r="C239" s="259"/>
      <c r="D239" s="259"/>
      <c r="E239" s="259"/>
      <c r="F239" s="259"/>
      <c r="G239" s="259"/>
      <c r="H239" s="259"/>
      <c r="I239" s="259"/>
      <c r="J239" s="259"/>
      <c r="K239" s="259"/>
      <c r="L239" s="260"/>
    </row>
    <row r="240" spans="1:12" x14ac:dyDescent="0.35">
      <c r="A240" s="191"/>
      <c r="B240" s="261" t="s">
        <v>312</v>
      </c>
      <c r="C240" s="261"/>
      <c r="D240" s="261"/>
      <c r="E240" s="261"/>
      <c r="F240" s="232"/>
      <c r="G240" s="233"/>
      <c r="H240" s="233"/>
      <c r="I240" s="233"/>
      <c r="J240" s="233"/>
      <c r="K240" s="233"/>
      <c r="L240" s="234"/>
    </row>
    <row r="241" spans="1:13" x14ac:dyDescent="0.35">
      <c r="A241" s="191"/>
      <c r="B241" s="197"/>
      <c r="C241" s="192"/>
      <c r="D241" s="192"/>
      <c r="E241" s="192"/>
      <c r="F241" s="192"/>
      <c r="G241" s="192"/>
      <c r="H241" s="192"/>
      <c r="I241" s="192"/>
      <c r="J241" s="216"/>
      <c r="K241" s="134"/>
      <c r="L241" s="135"/>
    </row>
    <row r="242" spans="1:13" ht="26.15" customHeight="1" x14ac:dyDescent="0.35">
      <c r="A242" s="191"/>
      <c r="B242" s="134"/>
      <c r="C242" s="134"/>
      <c r="D242" s="134"/>
      <c r="E242" s="192"/>
      <c r="F242" s="192"/>
      <c r="G242" s="192"/>
      <c r="H242" s="192"/>
      <c r="I242" s="192"/>
      <c r="J242" s="150" t="s">
        <v>209</v>
      </c>
      <c r="K242" s="150" t="s">
        <v>210</v>
      </c>
      <c r="L242" s="151" t="s">
        <v>211</v>
      </c>
    </row>
    <row r="243" spans="1:13" x14ac:dyDescent="0.35">
      <c r="A243" s="191"/>
      <c r="B243" s="134"/>
      <c r="C243" s="134"/>
      <c r="D243" s="134"/>
      <c r="E243" s="192"/>
      <c r="F243" s="192"/>
      <c r="G243" s="192"/>
      <c r="H243" s="134"/>
      <c r="I243" s="235" t="s">
        <v>313</v>
      </c>
      <c r="J243" s="236">
        <f>J61+J111</f>
        <v>45260</v>
      </c>
      <c r="K243" s="236">
        <f>K61+K111</f>
        <v>17035</v>
      </c>
      <c r="L243" s="237">
        <f>ROUND((J243+K243), 0)</f>
        <v>62295</v>
      </c>
    </row>
    <row r="244" spans="1:13" ht="15" customHeight="1" x14ac:dyDescent="0.35">
      <c r="A244" s="191"/>
      <c r="B244" s="134"/>
      <c r="C244" s="134"/>
      <c r="D244" s="134"/>
      <c r="E244" s="134"/>
      <c r="F244" s="192"/>
      <c r="G244" s="134"/>
      <c r="H244" s="134"/>
      <c r="I244" s="235" t="s">
        <v>314</v>
      </c>
      <c r="J244" s="236">
        <f>ROUND((D235*(J111+J61)), 0)</f>
        <v>20458</v>
      </c>
      <c r="K244" s="236">
        <f>ROUND((D235*(K111+K61)), 0)</f>
        <v>7700</v>
      </c>
      <c r="L244" s="237">
        <f>ROUND((J244+K244), 0)</f>
        <v>28158</v>
      </c>
      <c r="M244" s="163"/>
    </row>
    <row r="245" spans="1:13" x14ac:dyDescent="0.35">
      <c r="A245" s="198"/>
      <c r="B245" s="123"/>
      <c r="C245" s="123"/>
      <c r="D245" s="123"/>
      <c r="E245" s="123"/>
      <c r="F245" s="123"/>
      <c r="G245" s="123"/>
      <c r="H245" s="123"/>
      <c r="I245" s="123"/>
      <c r="J245" s="134"/>
      <c r="K245" s="134"/>
      <c r="L245" s="135"/>
    </row>
    <row r="246" spans="1:13" ht="29" x14ac:dyDescent="0.35">
      <c r="A246" s="191"/>
      <c r="B246" s="197"/>
      <c r="C246" s="192"/>
      <c r="D246" s="192"/>
      <c r="E246" s="192"/>
      <c r="F246" s="192"/>
      <c r="G246" s="134"/>
      <c r="H246" s="192"/>
      <c r="I246" s="192"/>
      <c r="J246" s="150" t="s">
        <v>209</v>
      </c>
      <c r="K246" s="150" t="s">
        <v>210</v>
      </c>
      <c r="L246" s="151" t="s">
        <v>211</v>
      </c>
    </row>
    <row r="247" spans="1:13" x14ac:dyDescent="0.35">
      <c r="A247" s="188"/>
      <c r="B247" s="262" t="s">
        <v>315</v>
      </c>
      <c r="C247" s="263"/>
      <c r="D247" s="263"/>
      <c r="E247" s="263"/>
      <c r="F247" s="263"/>
      <c r="G247" s="263"/>
      <c r="H247" s="263"/>
      <c r="I247" s="264"/>
      <c r="J247" s="238">
        <f>J244</f>
        <v>20458</v>
      </c>
      <c r="K247" s="238">
        <f>K244</f>
        <v>7700</v>
      </c>
      <c r="L247" s="227">
        <f>L244</f>
        <v>28158</v>
      </c>
    </row>
    <row r="248" spans="1:13" x14ac:dyDescent="0.35">
      <c r="A248" s="191"/>
      <c r="B248" s="197"/>
      <c r="C248" s="192"/>
      <c r="D248" s="192"/>
      <c r="E248" s="239"/>
      <c r="F248" s="192"/>
      <c r="G248" s="192"/>
      <c r="H248" s="192"/>
      <c r="I248" s="192"/>
      <c r="J248" s="194"/>
      <c r="K248" s="134"/>
      <c r="L248" s="135"/>
    </row>
    <row r="249" spans="1:13" ht="29.5" thickBot="1" x14ac:dyDescent="0.4">
      <c r="A249" s="191"/>
      <c r="B249" s="197"/>
      <c r="C249" s="192"/>
      <c r="D249" s="192"/>
      <c r="E249" s="239"/>
      <c r="F249" s="192"/>
      <c r="G249" s="192"/>
      <c r="H249" s="192"/>
      <c r="I249" s="192"/>
      <c r="J249" s="203" t="s">
        <v>209</v>
      </c>
      <c r="K249" s="203" t="s">
        <v>210</v>
      </c>
      <c r="L249" s="204" t="s">
        <v>211</v>
      </c>
    </row>
    <row r="250" spans="1:13" ht="15" thickBot="1" x14ac:dyDescent="0.4">
      <c r="A250" s="240"/>
      <c r="B250" s="265" t="s">
        <v>316</v>
      </c>
      <c r="C250" s="266"/>
      <c r="D250" s="266"/>
      <c r="E250" s="266"/>
      <c r="F250" s="266"/>
      <c r="G250" s="266"/>
      <c r="H250" s="266"/>
      <c r="I250" s="267"/>
      <c r="J250" s="241">
        <f>J231+J247</f>
        <v>66618</v>
      </c>
      <c r="K250" s="241">
        <f>K231+K247</f>
        <v>33565</v>
      </c>
      <c r="L250" s="242">
        <f t="shared" ref="L250" si="18">L231+L247</f>
        <v>100183</v>
      </c>
      <c r="M250" s="243"/>
    </row>
    <row r="251" spans="1:13" ht="15" thickBot="1" x14ac:dyDescent="0.4">
      <c r="A251" s="244"/>
      <c r="B251" s="245"/>
      <c r="C251" s="245"/>
      <c r="D251" s="245"/>
      <c r="E251" s="245"/>
      <c r="F251" s="245"/>
      <c r="G251" s="245"/>
      <c r="H251" s="245"/>
      <c r="I251" s="245"/>
      <c r="J251" s="245"/>
      <c r="K251" s="245"/>
      <c r="L251" s="246"/>
    </row>
    <row r="252" spans="1:13" x14ac:dyDescent="0.35">
      <c r="A252" s="120" t="s">
        <v>195</v>
      </c>
      <c r="B252" s="99"/>
      <c r="C252" s="99"/>
      <c r="D252" s="99"/>
      <c r="E252" s="99"/>
      <c r="F252" s="99"/>
      <c r="G252" s="99"/>
      <c r="H252" s="99"/>
      <c r="I252" s="99"/>
      <c r="J252" s="99"/>
      <c r="K252" s="99"/>
      <c r="L252" s="99"/>
    </row>
    <row r="278" spans="3:3" x14ac:dyDescent="0.35">
      <c r="C278" s="247" t="b">
        <v>0</v>
      </c>
    </row>
    <row r="279" spans="3:3" x14ac:dyDescent="0.35">
      <c r="C279" s="247" t="b">
        <v>0</v>
      </c>
    </row>
    <row r="280" spans="3:3" x14ac:dyDescent="0.35">
      <c r="C280" s="247" t="b">
        <v>0</v>
      </c>
    </row>
    <row r="281" spans="3:3" x14ac:dyDescent="0.35">
      <c r="C281" s="247" t="b">
        <v>0</v>
      </c>
    </row>
    <row r="282" spans="3:3" x14ac:dyDescent="0.35">
      <c r="C282" s="247" t="b">
        <v>1</v>
      </c>
    </row>
  </sheetData>
  <sheetProtection selectLockedCells="1"/>
  <mergeCells count="227">
    <mergeCell ref="M17:O17"/>
    <mergeCell ref="B18:D18"/>
    <mergeCell ref="E18:G18"/>
    <mergeCell ref="B19:D19"/>
    <mergeCell ref="E19:G19"/>
    <mergeCell ref="B20:D20"/>
    <mergeCell ref="E20:G20"/>
    <mergeCell ref="A1:L1"/>
    <mergeCell ref="A9:L9"/>
    <mergeCell ref="B13:F13"/>
    <mergeCell ref="B14:F14"/>
    <mergeCell ref="B15:F15"/>
    <mergeCell ref="B16:F16"/>
    <mergeCell ref="B24:D24"/>
    <mergeCell ref="E24:G24"/>
    <mergeCell ref="B25:D25"/>
    <mergeCell ref="E25:G25"/>
    <mergeCell ref="B26:D26"/>
    <mergeCell ref="E26:G26"/>
    <mergeCell ref="B21:D21"/>
    <mergeCell ref="E21:G21"/>
    <mergeCell ref="B22:D22"/>
    <mergeCell ref="E22:G22"/>
    <mergeCell ref="B23:D23"/>
    <mergeCell ref="E23:G23"/>
    <mergeCell ref="B30:D30"/>
    <mergeCell ref="E30:G30"/>
    <mergeCell ref="B31:D31"/>
    <mergeCell ref="E31:G31"/>
    <mergeCell ref="B32:D32"/>
    <mergeCell ref="E32:G32"/>
    <mergeCell ref="B27:D27"/>
    <mergeCell ref="E27:G27"/>
    <mergeCell ref="B28:D28"/>
    <mergeCell ref="E28:G28"/>
    <mergeCell ref="B29:D29"/>
    <mergeCell ref="E29:G29"/>
    <mergeCell ref="B36:D36"/>
    <mergeCell ref="E36:G36"/>
    <mergeCell ref="B37:D37"/>
    <mergeCell ref="E37:G37"/>
    <mergeCell ref="B38:D38"/>
    <mergeCell ref="E38:G38"/>
    <mergeCell ref="B33:D33"/>
    <mergeCell ref="E33:G33"/>
    <mergeCell ref="B34:D34"/>
    <mergeCell ref="E34:G34"/>
    <mergeCell ref="B35:D35"/>
    <mergeCell ref="E35:G35"/>
    <mergeCell ref="B42:D42"/>
    <mergeCell ref="E42:G42"/>
    <mergeCell ref="B43:D43"/>
    <mergeCell ref="E43:G43"/>
    <mergeCell ref="B44:D44"/>
    <mergeCell ref="E44:G44"/>
    <mergeCell ref="B39:D39"/>
    <mergeCell ref="E39:G39"/>
    <mergeCell ref="B40:D40"/>
    <mergeCell ref="E40:G40"/>
    <mergeCell ref="B41:D41"/>
    <mergeCell ref="E41:G41"/>
    <mergeCell ref="B48:D48"/>
    <mergeCell ref="E48:G48"/>
    <mergeCell ref="B49:D49"/>
    <mergeCell ref="E49:G49"/>
    <mergeCell ref="B50:D50"/>
    <mergeCell ref="E50:G50"/>
    <mergeCell ref="B45:D45"/>
    <mergeCell ref="E45:G45"/>
    <mergeCell ref="B46:D46"/>
    <mergeCell ref="E46:G46"/>
    <mergeCell ref="B47:D47"/>
    <mergeCell ref="E47:G47"/>
    <mergeCell ref="B54:D54"/>
    <mergeCell ref="E54:G54"/>
    <mergeCell ref="B55:D55"/>
    <mergeCell ref="E55:G55"/>
    <mergeCell ref="B56:D56"/>
    <mergeCell ref="E56:G56"/>
    <mergeCell ref="B51:D51"/>
    <mergeCell ref="E51:G51"/>
    <mergeCell ref="B52:D52"/>
    <mergeCell ref="E52:G52"/>
    <mergeCell ref="B53:D53"/>
    <mergeCell ref="E53:G53"/>
    <mergeCell ref="B64:L64"/>
    <mergeCell ref="B65:L65"/>
    <mergeCell ref="B66:L66"/>
    <mergeCell ref="B67:L67"/>
    <mergeCell ref="B68:L68"/>
    <mergeCell ref="B69:L69"/>
    <mergeCell ref="B57:D57"/>
    <mergeCell ref="E57:G57"/>
    <mergeCell ref="B58:D58"/>
    <mergeCell ref="E58:G58"/>
    <mergeCell ref="A59:L59"/>
    <mergeCell ref="B61:I61"/>
    <mergeCell ref="B76:L76"/>
    <mergeCell ref="B77:L77"/>
    <mergeCell ref="B78:L78"/>
    <mergeCell ref="B79:L79"/>
    <mergeCell ref="B80:L80"/>
    <mergeCell ref="B81:L81"/>
    <mergeCell ref="B70:L70"/>
    <mergeCell ref="B71:L71"/>
    <mergeCell ref="B72:L72"/>
    <mergeCell ref="B73:L73"/>
    <mergeCell ref="B74:L74"/>
    <mergeCell ref="B75:L75"/>
    <mergeCell ref="B88:L88"/>
    <mergeCell ref="B89:L89"/>
    <mergeCell ref="B90:L90"/>
    <mergeCell ref="B91:L91"/>
    <mergeCell ref="B92:L92"/>
    <mergeCell ref="B93:L93"/>
    <mergeCell ref="B82:L82"/>
    <mergeCell ref="B83:L83"/>
    <mergeCell ref="B84:L84"/>
    <mergeCell ref="B85:L85"/>
    <mergeCell ref="B86:L86"/>
    <mergeCell ref="B87:L87"/>
    <mergeCell ref="B100:L100"/>
    <mergeCell ref="B101:L101"/>
    <mergeCell ref="B102:L102"/>
    <mergeCell ref="B103:L103"/>
    <mergeCell ref="B107:F107"/>
    <mergeCell ref="B111:I111"/>
    <mergeCell ref="B94:L94"/>
    <mergeCell ref="B95:L95"/>
    <mergeCell ref="B96:L96"/>
    <mergeCell ref="B97:L97"/>
    <mergeCell ref="B98:L98"/>
    <mergeCell ref="B99:L99"/>
    <mergeCell ref="B123:H123"/>
    <mergeCell ref="B124:H124"/>
    <mergeCell ref="B125:H125"/>
    <mergeCell ref="B126:H126"/>
    <mergeCell ref="B127:H127"/>
    <mergeCell ref="B128:H128"/>
    <mergeCell ref="B115:G115"/>
    <mergeCell ref="B116:G116"/>
    <mergeCell ref="B119:H119"/>
    <mergeCell ref="B120:H120"/>
    <mergeCell ref="B121:H121"/>
    <mergeCell ref="B122:H122"/>
    <mergeCell ref="B137:H137"/>
    <mergeCell ref="B138:H138"/>
    <mergeCell ref="B139:H139"/>
    <mergeCell ref="B140:H140"/>
    <mergeCell ref="B141:H141"/>
    <mergeCell ref="B142:H142"/>
    <mergeCell ref="B129:H129"/>
    <mergeCell ref="B130:H130"/>
    <mergeCell ref="B131:H131"/>
    <mergeCell ref="B134:H134"/>
    <mergeCell ref="B135:H135"/>
    <mergeCell ref="B136:H136"/>
    <mergeCell ref="B154:I154"/>
    <mergeCell ref="B158:F158"/>
    <mergeCell ref="B160:H160"/>
    <mergeCell ref="B161:H161"/>
    <mergeCell ref="B162:H162"/>
    <mergeCell ref="B163:H163"/>
    <mergeCell ref="B143:H143"/>
    <mergeCell ref="B144:H144"/>
    <mergeCell ref="B145:H145"/>
    <mergeCell ref="B149:H149"/>
    <mergeCell ref="B150:H150"/>
    <mergeCell ref="B153:I153"/>
    <mergeCell ref="B170:H170"/>
    <mergeCell ref="B171:H171"/>
    <mergeCell ref="B172:H172"/>
    <mergeCell ref="B173:H173"/>
    <mergeCell ref="B174:H174"/>
    <mergeCell ref="B175:H175"/>
    <mergeCell ref="B164:H164"/>
    <mergeCell ref="B165:H165"/>
    <mergeCell ref="B166:H166"/>
    <mergeCell ref="B167:H167"/>
    <mergeCell ref="B168:H168"/>
    <mergeCell ref="B169:H169"/>
    <mergeCell ref="B182:H182"/>
    <mergeCell ref="B183:H183"/>
    <mergeCell ref="B184:H184"/>
    <mergeCell ref="B185:H185"/>
    <mergeCell ref="B188:I188"/>
    <mergeCell ref="B192:G192"/>
    <mergeCell ref="B176:H176"/>
    <mergeCell ref="B177:H177"/>
    <mergeCell ref="B178:H178"/>
    <mergeCell ref="B179:H179"/>
    <mergeCell ref="B180:H180"/>
    <mergeCell ref="B181:H181"/>
    <mergeCell ref="B201:H201"/>
    <mergeCell ref="B202:H202"/>
    <mergeCell ref="B203:H203"/>
    <mergeCell ref="B204:H204"/>
    <mergeCell ref="B205:H205"/>
    <mergeCell ref="B206:H206"/>
    <mergeCell ref="B193:G193"/>
    <mergeCell ref="B196:H196"/>
    <mergeCell ref="B197:H197"/>
    <mergeCell ref="B198:H198"/>
    <mergeCell ref="B199:H199"/>
    <mergeCell ref="B200:H200"/>
    <mergeCell ref="B215:H215"/>
    <mergeCell ref="B216:H216"/>
    <mergeCell ref="B217:H217"/>
    <mergeCell ref="B218:H218"/>
    <mergeCell ref="B219:H219"/>
    <mergeCell ref="B220:H220"/>
    <mergeCell ref="B207:H207"/>
    <mergeCell ref="B208:H208"/>
    <mergeCell ref="B211:H211"/>
    <mergeCell ref="B212:H212"/>
    <mergeCell ref="B213:H213"/>
    <mergeCell ref="B214:H214"/>
    <mergeCell ref="B237:L239"/>
    <mergeCell ref="B240:E240"/>
    <mergeCell ref="B247:I247"/>
    <mergeCell ref="B250:I250"/>
    <mergeCell ref="B221:H221"/>
    <mergeCell ref="B222:H222"/>
    <mergeCell ref="B223:H223"/>
    <mergeCell ref="B226:I226"/>
    <mergeCell ref="B231:I231"/>
    <mergeCell ref="B235:C235"/>
  </mergeCells>
  <hyperlinks>
    <hyperlink ref="A252" location="TOC!A1" display="Back to Table of Contents (TOC)"/>
  </hyperlinks>
  <printOptions horizontalCentered="1"/>
  <pageMargins left="0.7" right="0.7" top="0.75" bottom="0.75" header="0.3" footer="0.3"/>
  <pageSetup scale="63" fitToHeight="3" orientation="portrait" r:id="rId1"/>
  <headerFooter>
    <oddHeader>&amp;L&amp;"Arial,Regular"CalFresh Outreach FFY 2019-21&amp;R&amp;"Arial,Regular"Attachment 6 b
Page &amp;P of &amp;P</oddHeader>
  </headerFooter>
  <rowBreaks count="2" manualBreakCount="2">
    <brk id="104" max="11" man="1"/>
    <brk id="227" max="11" man="1"/>
  </rowBreaks>
  <colBreaks count="1" manualBreakCount="1">
    <brk id="12"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2"/>
  <sheetViews>
    <sheetView workbookViewId="0">
      <selection activeCell="A3" sqref="A3:H4"/>
    </sheetView>
  </sheetViews>
  <sheetFormatPr defaultRowHeight="12.5" x14ac:dyDescent="0.25"/>
  <cols>
    <col min="1" max="1" width="10.7265625" style="46" customWidth="1"/>
    <col min="2" max="2" width="25.453125" style="46" customWidth="1"/>
    <col min="3" max="3" width="19.26953125" style="46" customWidth="1"/>
    <col min="4" max="4" width="11.7265625" style="46" customWidth="1"/>
    <col min="5" max="5" width="11" style="46" customWidth="1"/>
    <col min="6" max="6" width="14.54296875" style="46" customWidth="1"/>
    <col min="7" max="7" width="10.7265625" style="46" customWidth="1"/>
    <col min="8" max="8" width="13.54296875" style="46" customWidth="1"/>
    <col min="9" max="10" width="12.81640625" style="46" hidden="1" customWidth="1"/>
    <col min="11" max="249" width="8.81640625" style="46"/>
    <col min="250" max="250" width="29.7265625" style="46" bestFit="1" customWidth="1"/>
    <col min="251" max="251" width="43.453125" style="46" bestFit="1" customWidth="1"/>
    <col min="252" max="252" width="11.26953125" style="46" customWidth="1"/>
    <col min="253" max="253" width="14.453125" style="46" customWidth="1"/>
    <col min="254" max="254" width="14.26953125" style="46" bestFit="1" customWidth="1"/>
    <col min="255" max="255" width="10" style="46" customWidth="1"/>
    <col min="256" max="256" width="8.81640625" style="46"/>
    <col min="257" max="257" width="12.81640625" style="46" customWidth="1"/>
    <col min="258" max="258" width="8.81640625" style="46"/>
    <col min="259" max="259" width="12.1796875" style="46" customWidth="1"/>
    <col min="260" max="505" width="8.81640625" style="46"/>
    <col min="506" max="506" width="29.7265625" style="46" bestFit="1" customWidth="1"/>
    <col min="507" max="507" width="43.453125" style="46" bestFit="1" customWidth="1"/>
    <col min="508" max="508" width="11.26953125" style="46" customWidth="1"/>
    <col min="509" max="509" width="14.453125" style="46" customWidth="1"/>
    <col min="510" max="510" width="14.26953125" style="46" bestFit="1" customWidth="1"/>
    <col min="511" max="511" width="10" style="46" customWidth="1"/>
    <col min="512" max="512" width="8.81640625" style="46"/>
    <col min="513" max="513" width="12.81640625" style="46" customWidth="1"/>
    <col min="514" max="514" width="8.81640625" style="46"/>
    <col min="515" max="515" width="12.1796875" style="46" customWidth="1"/>
    <col min="516" max="761" width="8.81640625" style="46"/>
    <col min="762" max="762" width="29.7265625" style="46" bestFit="1" customWidth="1"/>
    <col min="763" max="763" width="43.453125" style="46" bestFit="1" customWidth="1"/>
    <col min="764" max="764" width="11.26953125" style="46" customWidth="1"/>
    <col min="765" max="765" width="14.453125" style="46" customWidth="1"/>
    <col min="766" max="766" width="14.26953125" style="46" bestFit="1" customWidth="1"/>
    <col min="767" max="767" width="10" style="46" customWidth="1"/>
    <col min="768" max="768" width="8.81640625" style="46"/>
    <col min="769" max="769" width="12.81640625" style="46" customWidth="1"/>
    <col min="770" max="770" width="8.81640625" style="46"/>
    <col min="771" max="771" width="12.1796875" style="46" customWidth="1"/>
    <col min="772" max="1017" width="8.81640625" style="46"/>
    <col min="1018" max="1018" width="29.7265625" style="46" bestFit="1" customWidth="1"/>
    <col min="1019" max="1019" width="43.453125" style="46" bestFit="1" customWidth="1"/>
    <col min="1020" max="1020" width="11.26953125" style="46" customWidth="1"/>
    <col min="1021" max="1021" width="14.453125" style="46" customWidth="1"/>
    <col min="1022" max="1022" width="14.26953125" style="46" bestFit="1" customWidth="1"/>
    <col min="1023" max="1023" width="10" style="46" customWidth="1"/>
    <col min="1024" max="1024" width="8.81640625" style="46"/>
    <col min="1025" max="1025" width="12.81640625" style="46" customWidth="1"/>
    <col min="1026" max="1026" width="8.81640625" style="46"/>
    <col min="1027" max="1027" width="12.1796875" style="46" customWidth="1"/>
    <col min="1028" max="1273" width="8.81640625" style="46"/>
    <col min="1274" max="1274" width="29.7265625" style="46" bestFit="1" customWidth="1"/>
    <col min="1275" max="1275" width="43.453125" style="46" bestFit="1" customWidth="1"/>
    <col min="1276" max="1276" width="11.26953125" style="46" customWidth="1"/>
    <col min="1277" max="1277" width="14.453125" style="46" customWidth="1"/>
    <col min="1278" max="1278" width="14.26953125" style="46" bestFit="1" customWidth="1"/>
    <col min="1279" max="1279" width="10" style="46" customWidth="1"/>
    <col min="1280" max="1280" width="8.81640625" style="46"/>
    <col min="1281" max="1281" width="12.81640625" style="46" customWidth="1"/>
    <col min="1282" max="1282" width="8.81640625" style="46"/>
    <col min="1283" max="1283" width="12.1796875" style="46" customWidth="1"/>
    <col min="1284" max="1529" width="8.81640625" style="46"/>
    <col min="1530" max="1530" width="29.7265625" style="46" bestFit="1" customWidth="1"/>
    <col min="1531" max="1531" width="43.453125" style="46" bestFit="1" customWidth="1"/>
    <col min="1532" max="1532" width="11.26953125" style="46" customWidth="1"/>
    <col min="1533" max="1533" width="14.453125" style="46" customWidth="1"/>
    <col min="1534" max="1534" width="14.26953125" style="46" bestFit="1" customWidth="1"/>
    <col min="1535" max="1535" width="10" style="46" customWidth="1"/>
    <col min="1536" max="1536" width="8.81640625" style="46"/>
    <col min="1537" max="1537" width="12.81640625" style="46" customWidth="1"/>
    <col min="1538" max="1538" width="8.81640625" style="46"/>
    <col min="1539" max="1539" width="12.1796875" style="46" customWidth="1"/>
    <col min="1540" max="1785" width="8.81640625" style="46"/>
    <col min="1786" max="1786" width="29.7265625" style="46" bestFit="1" customWidth="1"/>
    <col min="1787" max="1787" width="43.453125" style="46" bestFit="1" customWidth="1"/>
    <col min="1788" max="1788" width="11.26953125" style="46" customWidth="1"/>
    <col min="1789" max="1789" width="14.453125" style="46" customWidth="1"/>
    <col min="1790" max="1790" width="14.26953125" style="46" bestFit="1" customWidth="1"/>
    <col min="1791" max="1791" width="10" style="46" customWidth="1"/>
    <col min="1792" max="1792" width="8.81640625" style="46"/>
    <col min="1793" max="1793" width="12.81640625" style="46" customWidth="1"/>
    <col min="1794" max="1794" width="8.81640625" style="46"/>
    <col min="1795" max="1795" width="12.1796875" style="46" customWidth="1"/>
    <col min="1796" max="2041" width="8.81640625" style="46"/>
    <col min="2042" max="2042" width="29.7265625" style="46" bestFit="1" customWidth="1"/>
    <col min="2043" max="2043" width="43.453125" style="46" bestFit="1" customWidth="1"/>
    <col min="2044" max="2044" width="11.26953125" style="46" customWidth="1"/>
    <col min="2045" max="2045" width="14.453125" style="46" customWidth="1"/>
    <col min="2046" max="2046" width="14.26953125" style="46" bestFit="1" customWidth="1"/>
    <col min="2047" max="2047" width="10" style="46" customWidth="1"/>
    <col min="2048" max="2048" width="8.81640625" style="46"/>
    <col min="2049" max="2049" width="12.81640625" style="46" customWidth="1"/>
    <col min="2050" max="2050" width="8.81640625" style="46"/>
    <col min="2051" max="2051" width="12.1796875" style="46" customWidth="1"/>
    <col min="2052" max="2297" width="8.81640625" style="46"/>
    <col min="2298" max="2298" width="29.7265625" style="46" bestFit="1" customWidth="1"/>
    <col min="2299" max="2299" width="43.453125" style="46" bestFit="1" customWidth="1"/>
    <col min="2300" max="2300" width="11.26953125" style="46" customWidth="1"/>
    <col min="2301" max="2301" width="14.453125" style="46" customWidth="1"/>
    <col min="2302" max="2302" width="14.26953125" style="46" bestFit="1" customWidth="1"/>
    <col min="2303" max="2303" width="10" style="46" customWidth="1"/>
    <col min="2304" max="2304" width="8.81640625" style="46"/>
    <col min="2305" max="2305" width="12.81640625" style="46" customWidth="1"/>
    <col min="2306" max="2306" width="8.81640625" style="46"/>
    <col min="2307" max="2307" width="12.1796875" style="46" customWidth="1"/>
    <col min="2308" max="2553" width="8.81640625" style="46"/>
    <col min="2554" max="2554" width="29.7265625" style="46" bestFit="1" customWidth="1"/>
    <col min="2555" max="2555" width="43.453125" style="46" bestFit="1" customWidth="1"/>
    <col min="2556" max="2556" width="11.26953125" style="46" customWidth="1"/>
    <col min="2557" max="2557" width="14.453125" style="46" customWidth="1"/>
    <col min="2558" max="2558" width="14.26953125" style="46" bestFit="1" customWidth="1"/>
    <col min="2559" max="2559" width="10" style="46" customWidth="1"/>
    <col min="2560" max="2560" width="8.81640625" style="46"/>
    <col min="2561" max="2561" width="12.81640625" style="46" customWidth="1"/>
    <col min="2562" max="2562" width="8.81640625" style="46"/>
    <col min="2563" max="2563" width="12.1796875" style="46" customWidth="1"/>
    <col min="2564" max="2809" width="8.81640625" style="46"/>
    <col min="2810" max="2810" width="29.7265625" style="46" bestFit="1" customWidth="1"/>
    <col min="2811" max="2811" width="43.453125" style="46" bestFit="1" customWidth="1"/>
    <col min="2812" max="2812" width="11.26953125" style="46" customWidth="1"/>
    <col min="2813" max="2813" width="14.453125" style="46" customWidth="1"/>
    <col min="2814" max="2814" width="14.26953125" style="46" bestFit="1" customWidth="1"/>
    <col min="2815" max="2815" width="10" style="46" customWidth="1"/>
    <col min="2816" max="2816" width="8.81640625" style="46"/>
    <col min="2817" max="2817" width="12.81640625" style="46" customWidth="1"/>
    <col min="2818" max="2818" width="8.81640625" style="46"/>
    <col min="2819" max="2819" width="12.1796875" style="46" customWidth="1"/>
    <col min="2820" max="3065" width="8.81640625" style="46"/>
    <col min="3066" max="3066" width="29.7265625" style="46" bestFit="1" customWidth="1"/>
    <col min="3067" max="3067" width="43.453125" style="46" bestFit="1" customWidth="1"/>
    <col min="3068" max="3068" width="11.26953125" style="46" customWidth="1"/>
    <col min="3069" max="3069" width="14.453125" style="46" customWidth="1"/>
    <col min="3070" max="3070" width="14.26953125" style="46" bestFit="1" customWidth="1"/>
    <col min="3071" max="3071" width="10" style="46" customWidth="1"/>
    <col min="3072" max="3072" width="8.81640625" style="46"/>
    <col min="3073" max="3073" width="12.81640625" style="46" customWidth="1"/>
    <col min="3074" max="3074" width="8.81640625" style="46"/>
    <col min="3075" max="3075" width="12.1796875" style="46" customWidth="1"/>
    <col min="3076" max="3321" width="8.81640625" style="46"/>
    <col min="3322" max="3322" width="29.7265625" style="46" bestFit="1" customWidth="1"/>
    <col min="3323" max="3323" width="43.453125" style="46" bestFit="1" customWidth="1"/>
    <col min="3324" max="3324" width="11.26953125" style="46" customWidth="1"/>
    <col min="3325" max="3325" width="14.453125" style="46" customWidth="1"/>
    <col min="3326" max="3326" width="14.26953125" style="46" bestFit="1" customWidth="1"/>
    <col min="3327" max="3327" width="10" style="46" customWidth="1"/>
    <col min="3328" max="3328" width="8.81640625" style="46"/>
    <col min="3329" max="3329" width="12.81640625" style="46" customWidth="1"/>
    <col min="3330" max="3330" width="8.81640625" style="46"/>
    <col min="3331" max="3331" width="12.1796875" style="46" customWidth="1"/>
    <col min="3332" max="3577" width="8.81640625" style="46"/>
    <col min="3578" max="3578" width="29.7265625" style="46" bestFit="1" customWidth="1"/>
    <col min="3579" max="3579" width="43.453125" style="46" bestFit="1" customWidth="1"/>
    <col min="3580" max="3580" width="11.26953125" style="46" customWidth="1"/>
    <col min="3581" max="3581" width="14.453125" style="46" customWidth="1"/>
    <col min="3582" max="3582" width="14.26953125" style="46" bestFit="1" customWidth="1"/>
    <col min="3583" max="3583" width="10" style="46" customWidth="1"/>
    <col min="3584" max="3584" width="8.81640625" style="46"/>
    <col min="3585" max="3585" width="12.81640625" style="46" customWidth="1"/>
    <col min="3586" max="3586" width="8.81640625" style="46"/>
    <col min="3587" max="3587" width="12.1796875" style="46" customWidth="1"/>
    <col min="3588" max="3833" width="8.81640625" style="46"/>
    <col min="3834" max="3834" width="29.7265625" style="46" bestFit="1" customWidth="1"/>
    <col min="3835" max="3835" width="43.453125" style="46" bestFit="1" customWidth="1"/>
    <col min="3836" max="3836" width="11.26953125" style="46" customWidth="1"/>
    <col min="3837" max="3837" width="14.453125" style="46" customWidth="1"/>
    <col min="3838" max="3838" width="14.26953125" style="46" bestFit="1" customWidth="1"/>
    <col min="3839" max="3839" width="10" style="46" customWidth="1"/>
    <col min="3840" max="3840" width="8.81640625" style="46"/>
    <col min="3841" max="3841" width="12.81640625" style="46" customWidth="1"/>
    <col min="3842" max="3842" width="8.81640625" style="46"/>
    <col min="3843" max="3843" width="12.1796875" style="46" customWidth="1"/>
    <col min="3844" max="4089" width="8.81640625" style="46"/>
    <col min="4090" max="4090" width="29.7265625" style="46" bestFit="1" customWidth="1"/>
    <col min="4091" max="4091" width="43.453125" style="46" bestFit="1" customWidth="1"/>
    <col min="4092" max="4092" width="11.26953125" style="46" customWidth="1"/>
    <col min="4093" max="4093" width="14.453125" style="46" customWidth="1"/>
    <col min="4094" max="4094" width="14.26953125" style="46" bestFit="1" customWidth="1"/>
    <col min="4095" max="4095" width="10" style="46" customWidth="1"/>
    <col min="4096" max="4096" width="8.81640625" style="46"/>
    <col min="4097" max="4097" width="12.81640625" style="46" customWidth="1"/>
    <col min="4098" max="4098" width="8.81640625" style="46"/>
    <col min="4099" max="4099" width="12.1796875" style="46" customWidth="1"/>
    <col min="4100" max="4345" width="8.81640625" style="46"/>
    <col min="4346" max="4346" width="29.7265625" style="46" bestFit="1" customWidth="1"/>
    <col min="4347" max="4347" width="43.453125" style="46" bestFit="1" customWidth="1"/>
    <col min="4348" max="4348" width="11.26953125" style="46" customWidth="1"/>
    <col min="4349" max="4349" width="14.453125" style="46" customWidth="1"/>
    <col min="4350" max="4350" width="14.26953125" style="46" bestFit="1" customWidth="1"/>
    <col min="4351" max="4351" width="10" style="46" customWidth="1"/>
    <col min="4352" max="4352" width="8.81640625" style="46"/>
    <col min="4353" max="4353" width="12.81640625" style="46" customWidth="1"/>
    <col min="4354" max="4354" width="8.81640625" style="46"/>
    <col min="4355" max="4355" width="12.1796875" style="46" customWidth="1"/>
    <col min="4356" max="4601" width="8.81640625" style="46"/>
    <col min="4602" max="4602" width="29.7265625" style="46" bestFit="1" customWidth="1"/>
    <col min="4603" max="4603" width="43.453125" style="46" bestFit="1" customWidth="1"/>
    <col min="4604" max="4604" width="11.26953125" style="46" customWidth="1"/>
    <col min="4605" max="4605" width="14.453125" style="46" customWidth="1"/>
    <col min="4606" max="4606" width="14.26953125" style="46" bestFit="1" customWidth="1"/>
    <col min="4607" max="4607" width="10" style="46" customWidth="1"/>
    <col min="4608" max="4608" width="8.81640625" style="46"/>
    <col min="4609" max="4609" width="12.81640625" style="46" customWidth="1"/>
    <col min="4610" max="4610" width="8.81640625" style="46"/>
    <col min="4611" max="4611" width="12.1796875" style="46" customWidth="1"/>
    <col min="4612" max="4857" width="8.81640625" style="46"/>
    <col min="4858" max="4858" width="29.7265625" style="46" bestFit="1" customWidth="1"/>
    <col min="4859" max="4859" width="43.453125" style="46" bestFit="1" customWidth="1"/>
    <col min="4860" max="4860" width="11.26953125" style="46" customWidth="1"/>
    <col min="4861" max="4861" width="14.453125" style="46" customWidth="1"/>
    <col min="4862" max="4862" width="14.26953125" style="46" bestFit="1" customWidth="1"/>
    <col min="4863" max="4863" width="10" style="46" customWidth="1"/>
    <col min="4864" max="4864" width="8.81640625" style="46"/>
    <col min="4865" max="4865" width="12.81640625" style="46" customWidth="1"/>
    <col min="4866" max="4866" width="8.81640625" style="46"/>
    <col min="4867" max="4867" width="12.1796875" style="46" customWidth="1"/>
    <col min="4868" max="5113" width="8.81640625" style="46"/>
    <col min="5114" max="5114" width="29.7265625" style="46" bestFit="1" customWidth="1"/>
    <col min="5115" max="5115" width="43.453125" style="46" bestFit="1" customWidth="1"/>
    <col min="5116" max="5116" width="11.26953125" style="46" customWidth="1"/>
    <col min="5117" max="5117" width="14.453125" style="46" customWidth="1"/>
    <col min="5118" max="5118" width="14.26953125" style="46" bestFit="1" customWidth="1"/>
    <col min="5119" max="5119" width="10" style="46" customWidth="1"/>
    <col min="5120" max="5120" width="8.81640625" style="46"/>
    <col min="5121" max="5121" width="12.81640625" style="46" customWidth="1"/>
    <col min="5122" max="5122" width="8.81640625" style="46"/>
    <col min="5123" max="5123" width="12.1796875" style="46" customWidth="1"/>
    <col min="5124" max="5369" width="8.81640625" style="46"/>
    <col min="5370" max="5370" width="29.7265625" style="46" bestFit="1" customWidth="1"/>
    <col min="5371" max="5371" width="43.453125" style="46" bestFit="1" customWidth="1"/>
    <col min="5372" max="5372" width="11.26953125" style="46" customWidth="1"/>
    <col min="5373" max="5373" width="14.453125" style="46" customWidth="1"/>
    <col min="5374" max="5374" width="14.26953125" style="46" bestFit="1" customWidth="1"/>
    <col min="5375" max="5375" width="10" style="46" customWidth="1"/>
    <col min="5376" max="5376" width="8.81640625" style="46"/>
    <col min="5377" max="5377" width="12.81640625" style="46" customWidth="1"/>
    <col min="5378" max="5378" width="8.81640625" style="46"/>
    <col min="5379" max="5379" width="12.1796875" style="46" customWidth="1"/>
    <col min="5380" max="5625" width="8.81640625" style="46"/>
    <col min="5626" max="5626" width="29.7265625" style="46" bestFit="1" customWidth="1"/>
    <col min="5627" max="5627" width="43.453125" style="46" bestFit="1" customWidth="1"/>
    <col min="5628" max="5628" width="11.26953125" style="46" customWidth="1"/>
    <col min="5629" max="5629" width="14.453125" style="46" customWidth="1"/>
    <col min="5630" max="5630" width="14.26953125" style="46" bestFit="1" customWidth="1"/>
    <col min="5631" max="5631" width="10" style="46" customWidth="1"/>
    <col min="5632" max="5632" width="8.81640625" style="46"/>
    <col min="5633" max="5633" width="12.81640625" style="46" customWidth="1"/>
    <col min="5634" max="5634" width="8.81640625" style="46"/>
    <col min="5635" max="5635" width="12.1796875" style="46" customWidth="1"/>
    <col min="5636" max="5881" width="8.81640625" style="46"/>
    <col min="5882" max="5882" width="29.7265625" style="46" bestFit="1" customWidth="1"/>
    <col min="5883" max="5883" width="43.453125" style="46" bestFit="1" customWidth="1"/>
    <col min="5884" max="5884" width="11.26953125" style="46" customWidth="1"/>
    <col min="5885" max="5885" width="14.453125" style="46" customWidth="1"/>
    <col min="5886" max="5886" width="14.26953125" style="46" bestFit="1" customWidth="1"/>
    <col min="5887" max="5887" width="10" style="46" customWidth="1"/>
    <col min="5888" max="5888" width="8.81640625" style="46"/>
    <col min="5889" max="5889" width="12.81640625" style="46" customWidth="1"/>
    <col min="5890" max="5890" width="8.81640625" style="46"/>
    <col min="5891" max="5891" width="12.1796875" style="46" customWidth="1"/>
    <col min="5892" max="6137" width="8.81640625" style="46"/>
    <col min="6138" max="6138" width="29.7265625" style="46" bestFit="1" customWidth="1"/>
    <col min="6139" max="6139" width="43.453125" style="46" bestFit="1" customWidth="1"/>
    <col min="6140" max="6140" width="11.26953125" style="46" customWidth="1"/>
    <col min="6141" max="6141" width="14.453125" style="46" customWidth="1"/>
    <col min="6142" max="6142" width="14.26953125" style="46" bestFit="1" customWidth="1"/>
    <col min="6143" max="6143" width="10" style="46" customWidth="1"/>
    <col min="6144" max="6144" width="8.81640625" style="46"/>
    <col min="6145" max="6145" width="12.81640625" style="46" customWidth="1"/>
    <col min="6146" max="6146" width="8.81640625" style="46"/>
    <col min="6147" max="6147" width="12.1796875" style="46" customWidth="1"/>
    <col min="6148" max="6393" width="8.81640625" style="46"/>
    <col min="6394" max="6394" width="29.7265625" style="46" bestFit="1" customWidth="1"/>
    <col min="6395" max="6395" width="43.453125" style="46" bestFit="1" customWidth="1"/>
    <col min="6396" max="6396" width="11.26953125" style="46" customWidth="1"/>
    <col min="6397" max="6397" width="14.453125" style="46" customWidth="1"/>
    <col min="6398" max="6398" width="14.26953125" style="46" bestFit="1" customWidth="1"/>
    <col min="6399" max="6399" width="10" style="46" customWidth="1"/>
    <col min="6400" max="6400" width="8.81640625" style="46"/>
    <col min="6401" max="6401" width="12.81640625" style="46" customWidth="1"/>
    <col min="6402" max="6402" width="8.81640625" style="46"/>
    <col min="6403" max="6403" width="12.1796875" style="46" customWidth="1"/>
    <col min="6404" max="6649" width="8.81640625" style="46"/>
    <col min="6650" max="6650" width="29.7265625" style="46" bestFit="1" customWidth="1"/>
    <col min="6651" max="6651" width="43.453125" style="46" bestFit="1" customWidth="1"/>
    <col min="6652" max="6652" width="11.26953125" style="46" customWidth="1"/>
    <col min="6653" max="6653" width="14.453125" style="46" customWidth="1"/>
    <col min="6654" max="6654" width="14.26953125" style="46" bestFit="1" customWidth="1"/>
    <col min="6655" max="6655" width="10" style="46" customWidth="1"/>
    <col min="6656" max="6656" width="8.81640625" style="46"/>
    <col min="6657" max="6657" width="12.81640625" style="46" customWidth="1"/>
    <col min="6658" max="6658" width="8.81640625" style="46"/>
    <col min="6659" max="6659" width="12.1796875" style="46" customWidth="1"/>
    <col min="6660" max="6905" width="8.81640625" style="46"/>
    <col min="6906" max="6906" width="29.7265625" style="46" bestFit="1" customWidth="1"/>
    <col min="6907" max="6907" width="43.453125" style="46" bestFit="1" customWidth="1"/>
    <col min="6908" max="6908" width="11.26953125" style="46" customWidth="1"/>
    <col min="6909" max="6909" width="14.453125" style="46" customWidth="1"/>
    <col min="6910" max="6910" width="14.26953125" style="46" bestFit="1" customWidth="1"/>
    <col min="6911" max="6911" width="10" style="46" customWidth="1"/>
    <col min="6912" max="6912" width="8.81640625" style="46"/>
    <col min="6913" max="6913" width="12.81640625" style="46" customWidth="1"/>
    <col min="6914" max="6914" width="8.81640625" style="46"/>
    <col min="6915" max="6915" width="12.1796875" style="46" customWidth="1"/>
    <col min="6916" max="7161" width="8.81640625" style="46"/>
    <col min="7162" max="7162" width="29.7265625" style="46" bestFit="1" customWidth="1"/>
    <col min="7163" max="7163" width="43.453125" style="46" bestFit="1" customWidth="1"/>
    <col min="7164" max="7164" width="11.26953125" style="46" customWidth="1"/>
    <col min="7165" max="7165" width="14.453125" style="46" customWidth="1"/>
    <col min="7166" max="7166" width="14.26953125" style="46" bestFit="1" customWidth="1"/>
    <col min="7167" max="7167" width="10" style="46" customWidth="1"/>
    <col min="7168" max="7168" width="8.81640625" style="46"/>
    <col min="7169" max="7169" width="12.81640625" style="46" customWidth="1"/>
    <col min="7170" max="7170" width="8.81640625" style="46"/>
    <col min="7171" max="7171" width="12.1796875" style="46" customWidth="1"/>
    <col min="7172" max="7417" width="8.81640625" style="46"/>
    <col min="7418" max="7418" width="29.7265625" style="46" bestFit="1" customWidth="1"/>
    <col min="7419" max="7419" width="43.453125" style="46" bestFit="1" customWidth="1"/>
    <col min="7420" max="7420" width="11.26953125" style="46" customWidth="1"/>
    <col min="7421" max="7421" width="14.453125" style="46" customWidth="1"/>
    <col min="7422" max="7422" width="14.26953125" style="46" bestFit="1" customWidth="1"/>
    <col min="7423" max="7423" width="10" style="46" customWidth="1"/>
    <col min="7424" max="7424" width="8.81640625" style="46"/>
    <col min="7425" max="7425" width="12.81640625" style="46" customWidth="1"/>
    <col min="7426" max="7426" width="8.81640625" style="46"/>
    <col min="7427" max="7427" width="12.1796875" style="46" customWidth="1"/>
    <col min="7428" max="7673" width="8.81640625" style="46"/>
    <col min="7674" max="7674" width="29.7265625" style="46" bestFit="1" customWidth="1"/>
    <col min="7675" max="7675" width="43.453125" style="46" bestFit="1" customWidth="1"/>
    <col min="7676" max="7676" width="11.26953125" style="46" customWidth="1"/>
    <col min="7677" max="7677" width="14.453125" style="46" customWidth="1"/>
    <col min="7678" max="7678" width="14.26953125" style="46" bestFit="1" customWidth="1"/>
    <col min="7679" max="7679" width="10" style="46" customWidth="1"/>
    <col min="7680" max="7680" width="8.81640625" style="46"/>
    <col min="7681" max="7681" width="12.81640625" style="46" customWidth="1"/>
    <col min="7682" max="7682" width="8.81640625" style="46"/>
    <col min="7683" max="7683" width="12.1796875" style="46" customWidth="1"/>
    <col min="7684" max="7929" width="8.81640625" style="46"/>
    <col min="7930" max="7930" width="29.7265625" style="46" bestFit="1" customWidth="1"/>
    <col min="7931" max="7931" width="43.453125" style="46" bestFit="1" customWidth="1"/>
    <col min="7932" max="7932" width="11.26953125" style="46" customWidth="1"/>
    <col min="7933" max="7933" width="14.453125" style="46" customWidth="1"/>
    <col min="7934" max="7934" width="14.26953125" style="46" bestFit="1" customWidth="1"/>
    <col min="7935" max="7935" width="10" style="46" customWidth="1"/>
    <col min="7936" max="7936" width="8.81640625" style="46"/>
    <col min="7937" max="7937" width="12.81640625" style="46" customWidth="1"/>
    <col min="7938" max="7938" width="8.81640625" style="46"/>
    <col min="7939" max="7939" width="12.1796875" style="46" customWidth="1"/>
    <col min="7940" max="8185" width="8.81640625" style="46"/>
    <col min="8186" max="8186" width="29.7265625" style="46" bestFit="1" customWidth="1"/>
    <col min="8187" max="8187" width="43.453125" style="46" bestFit="1" customWidth="1"/>
    <col min="8188" max="8188" width="11.26953125" style="46" customWidth="1"/>
    <col min="8189" max="8189" width="14.453125" style="46" customWidth="1"/>
    <col min="8190" max="8190" width="14.26953125" style="46" bestFit="1" customWidth="1"/>
    <col min="8191" max="8191" width="10" style="46" customWidth="1"/>
    <col min="8192" max="8192" width="8.81640625" style="46"/>
    <col min="8193" max="8193" width="12.81640625" style="46" customWidth="1"/>
    <col min="8194" max="8194" width="8.81640625" style="46"/>
    <col min="8195" max="8195" width="12.1796875" style="46" customWidth="1"/>
    <col min="8196" max="8441" width="8.81640625" style="46"/>
    <col min="8442" max="8442" width="29.7265625" style="46" bestFit="1" customWidth="1"/>
    <col min="8443" max="8443" width="43.453125" style="46" bestFit="1" customWidth="1"/>
    <col min="8444" max="8444" width="11.26953125" style="46" customWidth="1"/>
    <col min="8445" max="8445" width="14.453125" style="46" customWidth="1"/>
    <col min="8446" max="8446" width="14.26953125" style="46" bestFit="1" customWidth="1"/>
    <col min="8447" max="8447" width="10" style="46" customWidth="1"/>
    <col min="8448" max="8448" width="8.81640625" style="46"/>
    <col min="8449" max="8449" width="12.81640625" style="46" customWidth="1"/>
    <col min="8450" max="8450" width="8.81640625" style="46"/>
    <col min="8451" max="8451" width="12.1796875" style="46" customWidth="1"/>
    <col min="8452" max="8697" width="8.81640625" style="46"/>
    <col min="8698" max="8698" width="29.7265625" style="46" bestFit="1" customWidth="1"/>
    <col min="8699" max="8699" width="43.453125" style="46" bestFit="1" customWidth="1"/>
    <col min="8700" max="8700" width="11.26953125" style="46" customWidth="1"/>
    <col min="8701" max="8701" width="14.453125" style="46" customWidth="1"/>
    <col min="8702" max="8702" width="14.26953125" style="46" bestFit="1" customWidth="1"/>
    <col min="8703" max="8703" width="10" style="46" customWidth="1"/>
    <col min="8704" max="8704" width="8.81640625" style="46"/>
    <col min="8705" max="8705" width="12.81640625" style="46" customWidth="1"/>
    <col min="8706" max="8706" width="8.81640625" style="46"/>
    <col min="8707" max="8707" width="12.1796875" style="46" customWidth="1"/>
    <col min="8708" max="8953" width="8.81640625" style="46"/>
    <col min="8954" max="8954" width="29.7265625" style="46" bestFit="1" customWidth="1"/>
    <col min="8955" max="8955" width="43.453125" style="46" bestFit="1" customWidth="1"/>
    <col min="8956" max="8956" width="11.26953125" style="46" customWidth="1"/>
    <col min="8957" max="8957" width="14.453125" style="46" customWidth="1"/>
    <col min="8958" max="8958" width="14.26953125" style="46" bestFit="1" customWidth="1"/>
    <col min="8959" max="8959" width="10" style="46" customWidth="1"/>
    <col min="8960" max="8960" width="8.81640625" style="46"/>
    <col min="8961" max="8961" width="12.81640625" style="46" customWidth="1"/>
    <col min="8962" max="8962" width="8.81640625" style="46"/>
    <col min="8963" max="8963" width="12.1796875" style="46" customWidth="1"/>
    <col min="8964" max="9209" width="8.81640625" style="46"/>
    <col min="9210" max="9210" width="29.7265625" style="46" bestFit="1" customWidth="1"/>
    <col min="9211" max="9211" width="43.453125" style="46" bestFit="1" customWidth="1"/>
    <col min="9212" max="9212" width="11.26953125" style="46" customWidth="1"/>
    <col min="9213" max="9213" width="14.453125" style="46" customWidth="1"/>
    <col min="9214" max="9214" width="14.26953125" style="46" bestFit="1" customWidth="1"/>
    <col min="9215" max="9215" width="10" style="46" customWidth="1"/>
    <col min="9216" max="9216" width="8.81640625" style="46"/>
    <col min="9217" max="9217" width="12.81640625" style="46" customWidth="1"/>
    <col min="9218" max="9218" width="8.81640625" style="46"/>
    <col min="9219" max="9219" width="12.1796875" style="46" customWidth="1"/>
    <col min="9220" max="9465" width="8.81640625" style="46"/>
    <col min="9466" max="9466" width="29.7265625" style="46" bestFit="1" customWidth="1"/>
    <col min="9467" max="9467" width="43.453125" style="46" bestFit="1" customWidth="1"/>
    <col min="9468" max="9468" width="11.26953125" style="46" customWidth="1"/>
    <col min="9469" max="9469" width="14.453125" style="46" customWidth="1"/>
    <col min="9470" max="9470" width="14.26953125" style="46" bestFit="1" customWidth="1"/>
    <col min="9471" max="9471" width="10" style="46" customWidth="1"/>
    <col min="9472" max="9472" width="8.81640625" style="46"/>
    <col min="9473" max="9473" width="12.81640625" style="46" customWidth="1"/>
    <col min="9474" max="9474" width="8.81640625" style="46"/>
    <col min="9475" max="9475" width="12.1796875" style="46" customWidth="1"/>
    <col min="9476" max="9721" width="8.81640625" style="46"/>
    <col min="9722" max="9722" width="29.7265625" style="46" bestFit="1" customWidth="1"/>
    <col min="9723" max="9723" width="43.453125" style="46" bestFit="1" customWidth="1"/>
    <col min="9724" max="9724" width="11.26953125" style="46" customWidth="1"/>
    <col min="9725" max="9725" width="14.453125" style="46" customWidth="1"/>
    <col min="9726" max="9726" width="14.26953125" style="46" bestFit="1" customWidth="1"/>
    <col min="9727" max="9727" width="10" style="46" customWidth="1"/>
    <col min="9728" max="9728" width="8.81640625" style="46"/>
    <col min="9729" max="9729" width="12.81640625" style="46" customWidth="1"/>
    <col min="9730" max="9730" width="8.81640625" style="46"/>
    <col min="9731" max="9731" width="12.1796875" style="46" customWidth="1"/>
    <col min="9732" max="9977" width="8.81640625" style="46"/>
    <col min="9978" max="9978" width="29.7265625" style="46" bestFit="1" customWidth="1"/>
    <col min="9979" max="9979" width="43.453125" style="46" bestFit="1" customWidth="1"/>
    <col min="9980" max="9980" width="11.26953125" style="46" customWidth="1"/>
    <col min="9981" max="9981" width="14.453125" style="46" customWidth="1"/>
    <col min="9982" max="9982" width="14.26953125" style="46" bestFit="1" customWidth="1"/>
    <col min="9983" max="9983" width="10" style="46" customWidth="1"/>
    <col min="9984" max="9984" width="8.81640625" style="46"/>
    <col min="9985" max="9985" width="12.81640625" style="46" customWidth="1"/>
    <col min="9986" max="9986" width="8.81640625" style="46"/>
    <col min="9987" max="9987" width="12.1796875" style="46" customWidth="1"/>
    <col min="9988" max="10233" width="8.81640625" style="46"/>
    <col min="10234" max="10234" width="29.7265625" style="46" bestFit="1" customWidth="1"/>
    <col min="10235" max="10235" width="43.453125" style="46" bestFit="1" customWidth="1"/>
    <col min="10236" max="10236" width="11.26953125" style="46" customWidth="1"/>
    <col min="10237" max="10237" width="14.453125" style="46" customWidth="1"/>
    <col min="10238" max="10238" width="14.26953125" style="46" bestFit="1" customWidth="1"/>
    <col min="10239" max="10239" width="10" style="46" customWidth="1"/>
    <col min="10240" max="10240" width="8.81640625" style="46"/>
    <col min="10241" max="10241" width="12.81640625" style="46" customWidth="1"/>
    <col min="10242" max="10242" width="8.81640625" style="46"/>
    <col min="10243" max="10243" width="12.1796875" style="46" customWidth="1"/>
    <col min="10244" max="10489" width="8.81640625" style="46"/>
    <col min="10490" max="10490" width="29.7265625" style="46" bestFit="1" customWidth="1"/>
    <col min="10491" max="10491" width="43.453125" style="46" bestFit="1" customWidth="1"/>
    <col min="10492" max="10492" width="11.26953125" style="46" customWidth="1"/>
    <col min="10493" max="10493" width="14.453125" style="46" customWidth="1"/>
    <col min="10494" max="10494" width="14.26953125" style="46" bestFit="1" customWidth="1"/>
    <col min="10495" max="10495" width="10" style="46" customWidth="1"/>
    <col min="10496" max="10496" width="8.81640625" style="46"/>
    <col min="10497" max="10497" width="12.81640625" style="46" customWidth="1"/>
    <col min="10498" max="10498" width="8.81640625" style="46"/>
    <col min="10499" max="10499" width="12.1796875" style="46" customWidth="1"/>
    <col min="10500" max="10745" width="8.81640625" style="46"/>
    <col min="10746" max="10746" width="29.7265625" style="46" bestFit="1" customWidth="1"/>
    <col min="10747" max="10747" width="43.453125" style="46" bestFit="1" customWidth="1"/>
    <col min="10748" max="10748" width="11.26953125" style="46" customWidth="1"/>
    <col min="10749" max="10749" width="14.453125" style="46" customWidth="1"/>
    <col min="10750" max="10750" width="14.26953125" style="46" bestFit="1" customWidth="1"/>
    <col min="10751" max="10751" width="10" style="46" customWidth="1"/>
    <col min="10752" max="10752" width="8.81640625" style="46"/>
    <col min="10753" max="10753" width="12.81640625" style="46" customWidth="1"/>
    <col min="10754" max="10754" width="8.81640625" style="46"/>
    <col min="10755" max="10755" width="12.1796875" style="46" customWidth="1"/>
    <col min="10756" max="11001" width="8.81640625" style="46"/>
    <col min="11002" max="11002" width="29.7265625" style="46" bestFit="1" customWidth="1"/>
    <col min="11003" max="11003" width="43.453125" style="46" bestFit="1" customWidth="1"/>
    <col min="11004" max="11004" width="11.26953125" style="46" customWidth="1"/>
    <col min="11005" max="11005" width="14.453125" style="46" customWidth="1"/>
    <col min="11006" max="11006" width="14.26953125" style="46" bestFit="1" customWidth="1"/>
    <col min="11007" max="11007" width="10" style="46" customWidth="1"/>
    <col min="11008" max="11008" width="8.81640625" style="46"/>
    <col min="11009" max="11009" width="12.81640625" style="46" customWidth="1"/>
    <col min="11010" max="11010" width="8.81640625" style="46"/>
    <col min="11011" max="11011" width="12.1796875" style="46" customWidth="1"/>
    <col min="11012" max="11257" width="8.81640625" style="46"/>
    <col min="11258" max="11258" width="29.7265625" style="46" bestFit="1" customWidth="1"/>
    <col min="11259" max="11259" width="43.453125" style="46" bestFit="1" customWidth="1"/>
    <col min="11260" max="11260" width="11.26953125" style="46" customWidth="1"/>
    <col min="11261" max="11261" width="14.453125" style="46" customWidth="1"/>
    <col min="11262" max="11262" width="14.26953125" style="46" bestFit="1" customWidth="1"/>
    <col min="11263" max="11263" width="10" style="46" customWidth="1"/>
    <col min="11264" max="11264" width="8.81640625" style="46"/>
    <col min="11265" max="11265" width="12.81640625" style="46" customWidth="1"/>
    <col min="11266" max="11266" width="8.81640625" style="46"/>
    <col min="11267" max="11267" width="12.1796875" style="46" customWidth="1"/>
    <col min="11268" max="11513" width="8.81640625" style="46"/>
    <col min="11514" max="11514" width="29.7265625" style="46" bestFit="1" customWidth="1"/>
    <col min="11515" max="11515" width="43.453125" style="46" bestFit="1" customWidth="1"/>
    <col min="11516" max="11516" width="11.26953125" style="46" customWidth="1"/>
    <col min="11517" max="11517" width="14.453125" style="46" customWidth="1"/>
    <col min="11518" max="11518" width="14.26953125" style="46" bestFit="1" customWidth="1"/>
    <col min="11519" max="11519" width="10" style="46" customWidth="1"/>
    <col min="11520" max="11520" width="8.81640625" style="46"/>
    <col min="11521" max="11521" width="12.81640625" style="46" customWidth="1"/>
    <col min="11522" max="11522" width="8.81640625" style="46"/>
    <col min="11523" max="11523" width="12.1796875" style="46" customWidth="1"/>
    <col min="11524" max="11769" width="8.81640625" style="46"/>
    <col min="11770" max="11770" width="29.7265625" style="46" bestFit="1" customWidth="1"/>
    <col min="11771" max="11771" width="43.453125" style="46" bestFit="1" customWidth="1"/>
    <col min="11772" max="11772" width="11.26953125" style="46" customWidth="1"/>
    <col min="11773" max="11773" width="14.453125" style="46" customWidth="1"/>
    <col min="11774" max="11774" width="14.26953125" style="46" bestFit="1" customWidth="1"/>
    <col min="11775" max="11775" width="10" style="46" customWidth="1"/>
    <col min="11776" max="11776" width="8.81640625" style="46"/>
    <col min="11777" max="11777" width="12.81640625" style="46" customWidth="1"/>
    <col min="11778" max="11778" width="8.81640625" style="46"/>
    <col min="11779" max="11779" width="12.1796875" style="46" customWidth="1"/>
    <col min="11780" max="12025" width="8.81640625" style="46"/>
    <col min="12026" max="12026" width="29.7265625" style="46" bestFit="1" customWidth="1"/>
    <col min="12027" max="12027" width="43.453125" style="46" bestFit="1" customWidth="1"/>
    <col min="12028" max="12028" width="11.26953125" style="46" customWidth="1"/>
    <col min="12029" max="12029" width="14.453125" style="46" customWidth="1"/>
    <col min="12030" max="12030" width="14.26953125" style="46" bestFit="1" customWidth="1"/>
    <col min="12031" max="12031" width="10" style="46" customWidth="1"/>
    <col min="12032" max="12032" width="8.81640625" style="46"/>
    <col min="12033" max="12033" width="12.81640625" style="46" customWidth="1"/>
    <col min="12034" max="12034" width="8.81640625" style="46"/>
    <col min="12035" max="12035" width="12.1796875" style="46" customWidth="1"/>
    <col min="12036" max="12281" width="8.81640625" style="46"/>
    <col min="12282" max="12282" width="29.7265625" style="46" bestFit="1" customWidth="1"/>
    <col min="12283" max="12283" width="43.453125" style="46" bestFit="1" customWidth="1"/>
    <col min="12284" max="12284" width="11.26953125" style="46" customWidth="1"/>
    <col min="12285" max="12285" width="14.453125" style="46" customWidth="1"/>
    <col min="12286" max="12286" width="14.26953125" style="46" bestFit="1" customWidth="1"/>
    <col min="12287" max="12287" width="10" style="46" customWidth="1"/>
    <col min="12288" max="12288" width="8.81640625" style="46"/>
    <col min="12289" max="12289" width="12.81640625" style="46" customWidth="1"/>
    <col min="12290" max="12290" width="8.81640625" style="46"/>
    <col min="12291" max="12291" width="12.1796875" style="46" customWidth="1"/>
    <col min="12292" max="12537" width="8.81640625" style="46"/>
    <col min="12538" max="12538" width="29.7265625" style="46" bestFit="1" customWidth="1"/>
    <col min="12539" max="12539" width="43.453125" style="46" bestFit="1" customWidth="1"/>
    <col min="12540" max="12540" width="11.26953125" style="46" customWidth="1"/>
    <col min="12541" max="12541" width="14.453125" style="46" customWidth="1"/>
    <col min="12542" max="12542" width="14.26953125" style="46" bestFit="1" customWidth="1"/>
    <col min="12543" max="12543" width="10" style="46" customWidth="1"/>
    <col min="12544" max="12544" width="8.81640625" style="46"/>
    <col min="12545" max="12545" width="12.81640625" style="46" customWidth="1"/>
    <col min="12546" max="12546" width="8.81640625" style="46"/>
    <col min="12547" max="12547" width="12.1796875" style="46" customWidth="1"/>
    <col min="12548" max="12793" width="8.81640625" style="46"/>
    <col min="12794" max="12794" width="29.7265625" style="46" bestFit="1" customWidth="1"/>
    <col min="12795" max="12795" width="43.453125" style="46" bestFit="1" customWidth="1"/>
    <col min="12796" max="12796" width="11.26953125" style="46" customWidth="1"/>
    <col min="12797" max="12797" width="14.453125" style="46" customWidth="1"/>
    <col min="12798" max="12798" width="14.26953125" style="46" bestFit="1" customWidth="1"/>
    <col min="12799" max="12799" width="10" style="46" customWidth="1"/>
    <col min="12800" max="12800" width="8.81640625" style="46"/>
    <col min="12801" max="12801" width="12.81640625" style="46" customWidth="1"/>
    <col min="12802" max="12802" width="8.81640625" style="46"/>
    <col min="12803" max="12803" width="12.1796875" style="46" customWidth="1"/>
    <col min="12804" max="13049" width="8.81640625" style="46"/>
    <col min="13050" max="13050" width="29.7265625" style="46" bestFit="1" customWidth="1"/>
    <col min="13051" max="13051" width="43.453125" style="46" bestFit="1" customWidth="1"/>
    <col min="13052" max="13052" width="11.26953125" style="46" customWidth="1"/>
    <col min="13053" max="13053" width="14.453125" style="46" customWidth="1"/>
    <col min="13054" max="13054" width="14.26953125" style="46" bestFit="1" customWidth="1"/>
    <col min="13055" max="13055" width="10" style="46" customWidth="1"/>
    <col min="13056" max="13056" width="8.81640625" style="46"/>
    <col min="13057" max="13057" width="12.81640625" style="46" customWidth="1"/>
    <col min="13058" max="13058" width="8.81640625" style="46"/>
    <col min="13059" max="13059" width="12.1796875" style="46" customWidth="1"/>
    <col min="13060" max="13305" width="8.81640625" style="46"/>
    <col min="13306" max="13306" width="29.7265625" style="46" bestFit="1" customWidth="1"/>
    <col min="13307" max="13307" width="43.453125" style="46" bestFit="1" customWidth="1"/>
    <col min="13308" max="13308" width="11.26953125" style="46" customWidth="1"/>
    <col min="13309" max="13309" width="14.453125" style="46" customWidth="1"/>
    <col min="13310" max="13310" width="14.26953125" style="46" bestFit="1" customWidth="1"/>
    <col min="13311" max="13311" width="10" style="46" customWidth="1"/>
    <col min="13312" max="13312" width="8.81640625" style="46"/>
    <col min="13313" max="13313" width="12.81640625" style="46" customWidth="1"/>
    <col min="13314" max="13314" width="8.81640625" style="46"/>
    <col min="13315" max="13315" width="12.1796875" style="46" customWidth="1"/>
    <col min="13316" max="13561" width="8.81640625" style="46"/>
    <col min="13562" max="13562" width="29.7265625" style="46" bestFit="1" customWidth="1"/>
    <col min="13563" max="13563" width="43.453125" style="46" bestFit="1" customWidth="1"/>
    <col min="13564" max="13564" width="11.26953125" style="46" customWidth="1"/>
    <col min="13565" max="13565" width="14.453125" style="46" customWidth="1"/>
    <col min="13566" max="13566" width="14.26953125" style="46" bestFit="1" customWidth="1"/>
    <col min="13567" max="13567" width="10" style="46" customWidth="1"/>
    <col min="13568" max="13568" width="8.81640625" style="46"/>
    <col min="13569" max="13569" width="12.81640625" style="46" customWidth="1"/>
    <col min="13570" max="13570" width="8.81640625" style="46"/>
    <col min="13571" max="13571" width="12.1796875" style="46" customWidth="1"/>
    <col min="13572" max="13817" width="8.81640625" style="46"/>
    <col min="13818" max="13818" width="29.7265625" style="46" bestFit="1" customWidth="1"/>
    <col min="13819" max="13819" width="43.453125" style="46" bestFit="1" customWidth="1"/>
    <col min="13820" max="13820" width="11.26953125" style="46" customWidth="1"/>
    <col min="13821" max="13821" width="14.453125" style="46" customWidth="1"/>
    <col min="13822" max="13822" width="14.26953125" style="46" bestFit="1" customWidth="1"/>
    <col min="13823" max="13823" width="10" style="46" customWidth="1"/>
    <col min="13824" max="13824" width="8.81640625" style="46"/>
    <col min="13825" max="13825" width="12.81640625" style="46" customWidth="1"/>
    <col min="13826" max="13826" width="8.81640625" style="46"/>
    <col min="13827" max="13827" width="12.1796875" style="46" customWidth="1"/>
    <col min="13828" max="14073" width="8.81640625" style="46"/>
    <col min="14074" max="14074" width="29.7265625" style="46" bestFit="1" customWidth="1"/>
    <col min="14075" max="14075" width="43.453125" style="46" bestFit="1" customWidth="1"/>
    <col min="14076" max="14076" width="11.26953125" style="46" customWidth="1"/>
    <col min="14077" max="14077" width="14.453125" style="46" customWidth="1"/>
    <col min="14078" max="14078" width="14.26953125" style="46" bestFit="1" customWidth="1"/>
    <col min="14079" max="14079" width="10" style="46" customWidth="1"/>
    <col min="14080" max="14080" width="8.81640625" style="46"/>
    <col min="14081" max="14081" width="12.81640625" style="46" customWidth="1"/>
    <col min="14082" max="14082" width="8.81640625" style="46"/>
    <col min="14083" max="14083" width="12.1796875" style="46" customWidth="1"/>
    <col min="14084" max="14329" width="8.81640625" style="46"/>
    <col min="14330" max="14330" width="29.7265625" style="46" bestFit="1" customWidth="1"/>
    <col min="14331" max="14331" width="43.453125" style="46" bestFit="1" customWidth="1"/>
    <col min="14332" max="14332" width="11.26953125" style="46" customWidth="1"/>
    <col min="14333" max="14333" width="14.453125" style="46" customWidth="1"/>
    <col min="14334" max="14334" width="14.26953125" style="46" bestFit="1" customWidth="1"/>
    <col min="14335" max="14335" width="10" style="46" customWidth="1"/>
    <col min="14336" max="14336" width="8.81640625" style="46"/>
    <col min="14337" max="14337" width="12.81640625" style="46" customWidth="1"/>
    <col min="14338" max="14338" width="8.81640625" style="46"/>
    <col min="14339" max="14339" width="12.1796875" style="46" customWidth="1"/>
    <col min="14340" max="14585" width="8.81640625" style="46"/>
    <col min="14586" max="14586" width="29.7265625" style="46" bestFit="1" customWidth="1"/>
    <col min="14587" max="14587" width="43.453125" style="46" bestFit="1" customWidth="1"/>
    <col min="14588" max="14588" width="11.26953125" style="46" customWidth="1"/>
    <col min="14589" max="14589" width="14.453125" style="46" customWidth="1"/>
    <col min="14590" max="14590" width="14.26953125" style="46" bestFit="1" customWidth="1"/>
    <col min="14591" max="14591" width="10" style="46" customWidth="1"/>
    <col min="14592" max="14592" width="8.81640625" style="46"/>
    <col min="14593" max="14593" width="12.81640625" style="46" customWidth="1"/>
    <col min="14594" max="14594" width="8.81640625" style="46"/>
    <col min="14595" max="14595" width="12.1796875" style="46" customWidth="1"/>
    <col min="14596" max="14841" width="8.81640625" style="46"/>
    <col min="14842" max="14842" width="29.7265625" style="46" bestFit="1" customWidth="1"/>
    <col min="14843" max="14843" width="43.453125" style="46" bestFit="1" customWidth="1"/>
    <col min="14844" max="14844" width="11.26953125" style="46" customWidth="1"/>
    <col min="14845" max="14845" width="14.453125" style="46" customWidth="1"/>
    <col min="14846" max="14846" width="14.26953125" style="46" bestFit="1" customWidth="1"/>
    <col min="14847" max="14847" width="10" style="46" customWidth="1"/>
    <col min="14848" max="14848" width="8.81640625" style="46"/>
    <col min="14849" max="14849" width="12.81640625" style="46" customWidth="1"/>
    <col min="14850" max="14850" width="8.81640625" style="46"/>
    <col min="14851" max="14851" width="12.1796875" style="46" customWidth="1"/>
    <col min="14852" max="15097" width="8.81640625" style="46"/>
    <col min="15098" max="15098" width="29.7265625" style="46" bestFit="1" customWidth="1"/>
    <col min="15099" max="15099" width="43.453125" style="46" bestFit="1" customWidth="1"/>
    <col min="15100" max="15100" width="11.26953125" style="46" customWidth="1"/>
    <col min="15101" max="15101" width="14.453125" style="46" customWidth="1"/>
    <col min="15102" max="15102" width="14.26953125" style="46" bestFit="1" customWidth="1"/>
    <col min="15103" max="15103" width="10" style="46" customWidth="1"/>
    <col min="15104" max="15104" width="8.81640625" style="46"/>
    <col min="15105" max="15105" width="12.81640625" style="46" customWidth="1"/>
    <col min="15106" max="15106" width="8.81640625" style="46"/>
    <col min="15107" max="15107" width="12.1796875" style="46" customWidth="1"/>
    <col min="15108" max="15353" width="8.81640625" style="46"/>
    <col min="15354" max="15354" width="29.7265625" style="46" bestFit="1" customWidth="1"/>
    <col min="15355" max="15355" width="43.453125" style="46" bestFit="1" customWidth="1"/>
    <col min="15356" max="15356" width="11.26953125" style="46" customWidth="1"/>
    <col min="15357" max="15357" width="14.453125" style="46" customWidth="1"/>
    <col min="15358" max="15358" width="14.26953125" style="46" bestFit="1" customWidth="1"/>
    <col min="15359" max="15359" width="10" style="46" customWidth="1"/>
    <col min="15360" max="15360" width="8.81640625" style="46"/>
    <col min="15361" max="15361" width="12.81640625" style="46" customWidth="1"/>
    <col min="15362" max="15362" width="8.81640625" style="46"/>
    <col min="15363" max="15363" width="12.1796875" style="46" customWidth="1"/>
    <col min="15364" max="15609" width="8.81640625" style="46"/>
    <col min="15610" max="15610" width="29.7265625" style="46" bestFit="1" customWidth="1"/>
    <col min="15611" max="15611" width="43.453125" style="46" bestFit="1" customWidth="1"/>
    <col min="15612" max="15612" width="11.26953125" style="46" customWidth="1"/>
    <col min="15613" max="15613" width="14.453125" style="46" customWidth="1"/>
    <col min="15614" max="15614" width="14.26953125" style="46" bestFit="1" customWidth="1"/>
    <col min="15615" max="15615" width="10" style="46" customWidth="1"/>
    <col min="15616" max="15616" width="8.81640625" style="46"/>
    <col min="15617" max="15617" width="12.81640625" style="46" customWidth="1"/>
    <col min="15618" max="15618" width="8.81640625" style="46"/>
    <col min="15619" max="15619" width="12.1796875" style="46" customWidth="1"/>
    <col min="15620" max="15865" width="8.81640625" style="46"/>
    <col min="15866" max="15866" width="29.7265625" style="46" bestFit="1" customWidth="1"/>
    <col min="15867" max="15867" width="43.453125" style="46" bestFit="1" customWidth="1"/>
    <col min="15868" max="15868" width="11.26953125" style="46" customWidth="1"/>
    <col min="15869" max="15869" width="14.453125" style="46" customWidth="1"/>
    <col min="15870" max="15870" width="14.26953125" style="46" bestFit="1" customWidth="1"/>
    <col min="15871" max="15871" width="10" style="46" customWidth="1"/>
    <col min="15872" max="15872" width="8.81640625" style="46"/>
    <col min="15873" max="15873" width="12.81640625" style="46" customWidth="1"/>
    <col min="15874" max="15874" width="8.81640625" style="46"/>
    <col min="15875" max="15875" width="12.1796875" style="46" customWidth="1"/>
    <col min="15876" max="16121" width="8.81640625" style="46"/>
    <col min="16122" max="16122" width="29.7265625" style="46" bestFit="1" customWidth="1"/>
    <col min="16123" max="16123" width="43.453125" style="46" bestFit="1" customWidth="1"/>
    <col min="16124" max="16124" width="11.26953125" style="46" customWidth="1"/>
    <col min="16125" max="16125" width="14.453125" style="46" customWidth="1"/>
    <col min="16126" max="16126" width="14.26953125" style="46" bestFit="1" customWidth="1"/>
    <col min="16127" max="16127" width="10" style="46" customWidth="1"/>
    <col min="16128" max="16128" width="8.81640625" style="46"/>
    <col min="16129" max="16129" width="12.81640625" style="46" customWidth="1"/>
    <col min="16130" max="16130" width="8.81640625" style="46"/>
    <col min="16131" max="16131" width="12.1796875" style="46" customWidth="1"/>
    <col min="16132" max="16384" width="8.81640625" style="46"/>
  </cols>
  <sheetData>
    <row r="1" spans="1:10" ht="18" x14ac:dyDescent="0.25">
      <c r="A1" s="337" t="s">
        <v>125</v>
      </c>
      <c r="B1" s="338"/>
      <c r="C1" s="338"/>
      <c r="D1" s="338"/>
      <c r="E1" s="338"/>
      <c r="F1" s="338"/>
      <c r="G1" s="338"/>
      <c r="H1" s="338"/>
    </row>
    <row r="2" spans="1:10" ht="18" customHeight="1" x14ac:dyDescent="0.35">
      <c r="A2" s="339" t="s">
        <v>96</v>
      </c>
      <c r="B2" s="339"/>
      <c r="C2" s="339"/>
      <c r="D2" s="339"/>
      <c r="E2" s="339"/>
      <c r="F2" s="339"/>
      <c r="G2" s="339"/>
      <c r="H2" s="339"/>
    </row>
    <row r="3" spans="1:10" ht="17.5" x14ac:dyDescent="0.35">
      <c r="A3" s="339" t="s">
        <v>144</v>
      </c>
      <c r="B3" s="339"/>
      <c r="C3" s="339"/>
      <c r="D3" s="339"/>
      <c r="E3" s="339"/>
      <c r="F3" s="339"/>
      <c r="G3" s="339"/>
      <c r="H3" s="339"/>
    </row>
    <row r="4" spans="1:10" ht="17.5" x14ac:dyDescent="0.35">
      <c r="A4" s="343" t="s">
        <v>152</v>
      </c>
      <c r="B4" s="343"/>
      <c r="C4" s="343"/>
      <c r="D4" s="343"/>
      <c r="E4" s="343"/>
      <c r="F4" s="343"/>
      <c r="G4" s="343"/>
      <c r="H4" s="343"/>
    </row>
    <row r="5" spans="1:10" ht="17.5" x14ac:dyDescent="0.35">
      <c r="A5" s="344" t="s">
        <v>128</v>
      </c>
      <c r="B5" s="344"/>
      <c r="C5" s="344"/>
      <c r="D5" s="344"/>
      <c r="E5" s="344"/>
      <c r="F5" s="344"/>
      <c r="G5" s="344"/>
      <c r="H5" s="344"/>
    </row>
    <row r="6" spans="1:10" ht="15.5" x14ac:dyDescent="0.35">
      <c r="A6" s="47" t="s">
        <v>114</v>
      </c>
      <c r="C6" s="74"/>
      <c r="D6" s="74"/>
      <c r="E6" s="74"/>
      <c r="F6" s="74"/>
      <c r="G6" s="74"/>
      <c r="H6" s="74"/>
    </row>
    <row r="7" spans="1:10" s="61" customFormat="1" ht="26" x14ac:dyDescent="0.3">
      <c r="A7" s="70"/>
      <c r="B7" s="71" t="s">
        <v>137</v>
      </c>
      <c r="C7" s="72" t="s">
        <v>1</v>
      </c>
      <c r="D7" s="71" t="s">
        <v>120</v>
      </c>
      <c r="E7" s="71" t="s">
        <v>121</v>
      </c>
      <c r="F7" s="71" t="s">
        <v>124</v>
      </c>
      <c r="G7" s="71" t="s">
        <v>122</v>
      </c>
      <c r="H7" s="71" t="s">
        <v>123</v>
      </c>
      <c r="I7" s="73" t="s">
        <v>0</v>
      </c>
      <c r="J7" s="73" t="s">
        <v>99</v>
      </c>
    </row>
    <row r="8" spans="1:10" x14ac:dyDescent="0.25">
      <c r="A8" s="69">
        <v>1</v>
      </c>
      <c r="B8" s="54"/>
      <c r="C8" s="75"/>
      <c r="D8" s="76"/>
      <c r="E8" s="57"/>
      <c r="F8" s="1">
        <f>D8*E8</f>
        <v>0</v>
      </c>
      <c r="G8" s="60"/>
      <c r="H8" s="45">
        <f>F8*G8</f>
        <v>0</v>
      </c>
      <c r="I8" s="77">
        <v>106282.86</v>
      </c>
      <c r="J8" s="77">
        <v>143211.07</v>
      </c>
    </row>
    <row r="9" spans="1:10" x14ac:dyDescent="0.25">
      <c r="A9" s="69">
        <v>2</v>
      </c>
      <c r="B9" s="56"/>
      <c r="C9" s="75"/>
      <c r="D9" s="76"/>
      <c r="E9" s="57"/>
      <c r="F9" s="1">
        <f>D9*E9</f>
        <v>0</v>
      </c>
      <c r="G9" s="60"/>
      <c r="H9" s="45">
        <f>F9*G9</f>
        <v>0</v>
      </c>
      <c r="I9" s="77">
        <v>83535.86</v>
      </c>
      <c r="J9" s="77">
        <v>110943.31</v>
      </c>
    </row>
    <row r="10" spans="1:10" x14ac:dyDescent="0.25">
      <c r="A10" s="69">
        <v>3</v>
      </c>
      <c r="B10" s="54"/>
      <c r="C10" s="75"/>
      <c r="D10" s="76"/>
      <c r="E10" s="57"/>
      <c r="F10" s="1">
        <f t="shared" ref="F10:F33" si="0">D10*E10</f>
        <v>0</v>
      </c>
      <c r="G10" s="60"/>
      <c r="H10" s="45">
        <f t="shared" ref="H10:H33" si="1">F10*G10</f>
        <v>0</v>
      </c>
      <c r="I10" s="77">
        <v>87209.02</v>
      </c>
      <c r="J10" s="77">
        <v>119346.89</v>
      </c>
    </row>
    <row r="11" spans="1:10" x14ac:dyDescent="0.25">
      <c r="A11" s="69">
        <v>4</v>
      </c>
      <c r="B11" s="56"/>
      <c r="C11" s="75"/>
      <c r="D11" s="76"/>
      <c r="E11" s="58"/>
      <c r="F11" s="1">
        <f t="shared" si="0"/>
        <v>0</v>
      </c>
      <c r="G11" s="60"/>
      <c r="H11" s="45">
        <f t="shared" si="1"/>
        <v>0</v>
      </c>
      <c r="I11" s="77">
        <v>75033.03</v>
      </c>
      <c r="J11" s="77">
        <v>99261.759999999995</v>
      </c>
    </row>
    <row r="12" spans="1:10" x14ac:dyDescent="0.25">
      <c r="A12" s="69">
        <v>5</v>
      </c>
      <c r="B12" s="56"/>
      <c r="C12" s="75"/>
      <c r="D12" s="76"/>
      <c r="E12" s="58"/>
      <c r="F12" s="1">
        <f t="shared" si="0"/>
        <v>0</v>
      </c>
      <c r="G12" s="60"/>
      <c r="H12" s="45">
        <f t="shared" si="1"/>
        <v>0</v>
      </c>
      <c r="I12" s="77">
        <v>46357.56</v>
      </c>
      <c r="J12" s="77">
        <v>67995.38</v>
      </c>
    </row>
    <row r="13" spans="1:10" x14ac:dyDescent="0.25">
      <c r="A13" s="69">
        <v>6</v>
      </c>
      <c r="B13" s="56"/>
      <c r="C13" s="75"/>
      <c r="D13" s="76"/>
      <c r="E13" s="58"/>
      <c r="F13" s="1">
        <f t="shared" si="0"/>
        <v>0</v>
      </c>
      <c r="G13" s="60"/>
      <c r="H13" s="45">
        <f t="shared" si="1"/>
        <v>0</v>
      </c>
      <c r="I13" s="77">
        <v>39583.800000000003</v>
      </c>
      <c r="J13" s="77">
        <v>59145.07</v>
      </c>
    </row>
    <row r="14" spans="1:10" x14ac:dyDescent="0.25">
      <c r="A14" s="69">
        <v>7</v>
      </c>
      <c r="B14" s="56"/>
      <c r="C14" s="75"/>
      <c r="D14" s="76"/>
      <c r="E14" s="59"/>
      <c r="F14" s="1">
        <f t="shared" si="0"/>
        <v>0</v>
      </c>
      <c r="G14" s="60"/>
      <c r="H14" s="45">
        <f t="shared" si="1"/>
        <v>0</v>
      </c>
      <c r="I14" s="77">
        <v>36406.800000000003</v>
      </c>
      <c r="J14" s="77">
        <v>50860.56</v>
      </c>
    </row>
    <row r="15" spans="1:10" x14ac:dyDescent="0.25">
      <c r="A15" s="69">
        <v>8</v>
      </c>
      <c r="B15" s="56"/>
      <c r="C15" s="75"/>
      <c r="D15" s="76"/>
      <c r="E15" s="59"/>
      <c r="F15" s="1">
        <f t="shared" si="0"/>
        <v>0</v>
      </c>
      <c r="G15" s="60"/>
      <c r="H15" s="45">
        <f t="shared" si="1"/>
        <v>0</v>
      </c>
      <c r="I15" s="77">
        <v>84249.94</v>
      </c>
      <c r="J15" s="77">
        <v>119820.42</v>
      </c>
    </row>
    <row r="16" spans="1:10" x14ac:dyDescent="0.25">
      <c r="A16" s="69">
        <v>9</v>
      </c>
      <c r="B16" s="56"/>
      <c r="C16" s="78"/>
      <c r="D16" s="76"/>
      <c r="E16" s="59"/>
      <c r="F16" s="1">
        <f t="shared" si="0"/>
        <v>0</v>
      </c>
      <c r="G16" s="60"/>
      <c r="H16" s="45">
        <f t="shared" si="1"/>
        <v>0</v>
      </c>
      <c r="I16" s="77">
        <v>33009.96</v>
      </c>
      <c r="J16" s="77">
        <v>46597.96</v>
      </c>
    </row>
    <row r="17" spans="1:14" x14ac:dyDescent="0.25">
      <c r="A17" s="69">
        <v>10</v>
      </c>
      <c r="B17" s="56"/>
      <c r="C17" s="75"/>
      <c r="D17" s="76"/>
      <c r="E17" s="59"/>
      <c r="F17" s="1">
        <f t="shared" si="0"/>
        <v>0</v>
      </c>
      <c r="G17" s="60"/>
      <c r="H17" s="45">
        <f t="shared" si="1"/>
        <v>0</v>
      </c>
      <c r="I17" s="77">
        <v>48348.75</v>
      </c>
      <c r="J17" s="77">
        <v>69939.19</v>
      </c>
    </row>
    <row r="18" spans="1:14" x14ac:dyDescent="0.25">
      <c r="A18" s="69">
        <v>11</v>
      </c>
      <c r="B18" s="56"/>
      <c r="C18" s="75"/>
      <c r="D18" s="76"/>
      <c r="E18" s="59"/>
      <c r="F18" s="1">
        <f t="shared" si="0"/>
        <v>0</v>
      </c>
      <c r="G18" s="60"/>
      <c r="H18" s="45">
        <f t="shared" si="1"/>
        <v>0</v>
      </c>
      <c r="I18" s="77">
        <v>38205.96</v>
      </c>
      <c r="J18" s="77">
        <v>53059.22</v>
      </c>
      <c r="N18" s="79"/>
    </row>
    <row r="19" spans="1:14" x14ac:dyDescent="0.25">
      <c r="A19" s="69">
        <v>12</v>
      </c>
      <c r="B19" s="55"/>
      <c r="C19" s="75"/>
      <c r="D19" s="76"/>
      <c r="E19" s="59"/>
      <c r="F19" s="1">
        <f t="shared" si="0"/>
        <v>0</v>
      </c>
      <c r="G19" s="60"/>
      <c r="H19" s="45">
        <f t="shared" si="1"/>
        <v>0</v>
      </c>
      <c r="I19" s="77">
        <v>43649.4</v>
      </c>
      <c r="J19" s="77">
        <v>68827.81</v>
      </c>
    </row>
    <row r="20" spans="1:14" x14ac:dyDescent="0.25">
      <c r="A20" s="69">
        <v>13</v>
      </c>
      <c r="B20" s="55"/>
      <c r="C20" s="75"/>
      <c r="D20" s="76"/>
      <c r="E20" s="59"/>
      <c r="F20" s="1">
        <f t="shared" si="0"/>
        <v>0</v>
      </c>
      <c r="G20" s="60"/>
      <c r="H20" s="45">
        <f t="shared" si="1"/>
        <v>0</v>
      </c>
      <c r="I20" s="77">
        <v>41751.599999999999</v>
      </c>
      <c r="J20" s="77">
        <v>61527.32</v>
      </c>
    </row>
    <row r="21" spans="1:14" x14ac:dyDescent="0.25">
      <c r="A21" s="69">
        <v>14</v>
      </c>
      <c r="B21" s="55"/>
      <c r="C21" s="75"/>
      <c r="D21" s="76"/>
      <c r="E21" s="59"/>
      <c r="F21" s="1">
        <f t="shared" si="0"/>
        <v>0</v>
      </c>
      <c r="G21" s="60"/>
      <c r="H21" s="45">
        <f t="shared" si="1"/>
        <v>0</v>
      </c>
      <c r="I21" s="77">
        <v>41128.800000000003</v>
      </c>
      <c r="J21" s="77">
        <v>61415.3</v>
      </c>
    </row>
    <row r="22" spans="1:14" x14ac:dyDescent="0.25">
      <c r="A22" s="69">
        <v>15</v>
      </c>
      <c r="B22" s="56"/>
      <c r="C22" s="56"/>
      <c r="D22" s="76"/>
      <c r="E22" s="59"/>
      <c r="F22" s="1">
        <f t="shared" si="0"/>
        <v>0</v>
      </c>
      <c r="G22" s="60"/>
      <c r="H22" s="45">
        <f t="shared" si="1"/>
        <v>0</v>
      </c>
      <c r="I22" s="77">
        <v>30925.8</v>
      </c>
      <c r="J22" s="77">
        <v>52838.06</v>
      </c>
    </row>
    <row r="23" spans="1:14" x14ac:dyDescent="0.25">
      <c r="A23" s="69">
        <v>16</v>
      </c>
      <c r="B23" s="56"/>
      <c r="C23" s="76"/>
      <c r="D23" s="76"/>
      <c r="E23" s="59"/>
      <c r="F23" s="1">
        <f t="shared" si="0"/>
        <v>0</v>
      </c>
      <c r="G23" s="60"/>
      <c r="H23" s="45">
        <f t="shared" si="1"/>
        <v>0</v>
      </c>
      <c r="I23" s="77">
        <v>49575</v>
      </c>
      <c r="J23" s="77">
        <v>62660.06</v>
      </c>
    </row>
    <row r="24" spans="1:14" x14ac:dyDescent="0.25">
      <c r="A24" s="69">
        <v>17</v>
      </c>
      <c r="B24" s="56"/>
      <c r="C24" s="76"/>
      <c r="D24" s="76"/>
      <c r="E24" s="59"/>
      <c r="F24" s="1">
        <f t="shared" si="0"/>
        <v>0</v>
      </c>
      <c r="G24" s="60"/>
      <c r="H24" s="45">
        <f t="shared" si="1"/>
        <v>0</v>
      </c>
      <c r="I24" s="77"/>
      <c r="J24" s="77"/>
    </row>
    <row r="25" spans="1:14" x14ac:dyDescent="0.25">
      <c r="A25" s="69">
        <v>18</v>
      </c>
      <c r="B25" s="56"/>
      <c r="C25" s="76"/>
      <c r="D25" s="76"/>
      <c r="E25" s="59"/>
      <c r="F25" s="1">
        <f t="shared" si="0"/>
        <v>0</v>
      </c>
      <c r="G25" s="60"/>
      <c r="H25" s="45">
        <f t="shared" si="1"/>
        <v>0</v>
      </c>
      <c r="I25" s="77"/>
      <c r="J25" s="77"/>
    </row>
    <row r="26" spans="1:14" x14ac:dyDescent="0.25">
      <c r="A26" s="69">
        <v>19</v>
      </c>
      <c r="B26" s="56"/>
      <c r="C26" s="76"/>
      <c r="D26" s="76"/>
      <c r="E26" s="59"/>
      <c r="F26" s="1">
        <f t="shared" si="0"/>
        <v>0</v>
      </c>
      <c r="G26" s="60"/>
      <c r="H26" s="45">
        <f t="shared" si="1"/>
        <v>0</v>
      </c>
      <c r="I26" s="77"/>
      <c r="J26" s="77"/>
    </row>
    <row r="27" spans="1:14" x14ac:dyDescent="0.25">
      <c r="A27" s="69">
        <v>20</v>
      </c>
      <c r="B27" s="56"/>
      <c r="C27" s="76"/>
      <c r="D27" s="76"/>
      <c r="E27" s="59"/>
      <c r="F27" s="1">
        <f t="shared" si="0"/>
        <v>0</v>
      </c>
      <c r="G27" s="60"/>
      <c r="H27" s="45">
        <f t="shared" si="1"/>
        <v>0</v>
      </c>
      <c r="I27" s="77"/>
      <c r="J27" s="77"/>
    </row>
    <row r="28" spans="1:14" x14ac:dyDescent="0.25">
      <c r="A28" s="69">
        <v>21</v>
      </c>
      <c r="B28" s="56"/>
      <c r="C28" s="76"/>
      <c r="D28" s="76"/>
      <c r="E28" s="59"/>
      <c r="F28" s="1">
        <f t="shared" si="0"/>
        <v>0</v>
      </c>
      <c r="G28" s="60"/>
      <c r="H28" s="45">
        <f t="shared" si="1"/>
        <v>0</v>
      </c>
      <c r="I28" s="77"/>
      <c r="J28" s="77"/>
    </row>
    <row r="29" spans="1:14" x14ac:dyDescent="0.25">
      <c r="A29" s="69">
        <v>22</v>
      </c>
      <c r="B29" s="56"/>
      <c r="C29" s="76"/>
      <c r="D29" s="76"/>
      <c r="E29" s="59"/>
      <c r="F29" s="1">
        <f t="shared" si="0"/>
        <v>0</v>
      </c>
      <c r="G29" s="60"/>
      <c r="H29" s="45">
        <f t="shared" si="1"/>
        <v>0</v>
      </c>
      <c r="I29" s="77"/>
      <c r="J29" s="77"/>
    </row>
    <row r="30" spans="1:14" x14ac:dyDescent="0.25">
      <c r="A30" s="69">
        <v>23</v>
      </c>
      <c r="B30" s="56"/>
      <c r="C30" s="76"/>
      <c r="D30" s="76"/>
      <c r="E30" s="59"/>
      <c r="F30" s="1">
        <f t="shared" si="0"/>
        <v>0</v>
      </c>
      <c r="G30" s="60"/>
      <c r="H30" s="45">
        <f t="shared" si="1"/>
        <v>0</v>
      </c>
      <c r="I30" s="77"/>
      <c r="J30" s="77"/>
    </row>
    <row r="31" spans="1:14" x14ac:dyDescent="0.25">
      <c r="A31" s="69">
        <v>24</v>
      </c>
      <c r="B31" s="56"/>
      <c r="C31" s="76"/>
      <c r="D31" s="76"/>
      <c r="E31" s="59"/>
      <c r="F31" s="1">
        <f t="shared" si="0"/>
        <v>0</v>
      </c>
      <c r="G31" s="60"/>
      <c r="H31" s="45">
        <f t="shared" si="1"/>
        <v>0</v>
      </c>
      <c r="I31" s="77"/>
      <c r="J31" s="77"/>
    </row>
    <row r="32" spans="1:14" x14ac:dyDescent="0.25">
      <c r="A32" s="69">
        <v>25</v>
      </c>
      <c r="B32" s="56"/>
      <c r="C32" s="76"/>
      <c r="D32" s="76"/>
      <c r="E32" s="59"/>
      <c r="F32" s="1">
        <f t="shared" si="0"/>
        <v>0</v>
      </c>
      <c r="G32" s="60"/>
      <c r="H32" s="45">
        <f t="shared" si="1"/>
        <v>0</v>
      </c>
      <c r="I32" s="77"/>
      <c r="J32" s="77"/>
    </row>
    <row r="33" spans="1:10" x14ac:dyDescent="0.25">
      <c r="A33" s="69">
        <v>26</v>
      </c>
      <c r="B33" s="56"/>
      <c r="C33" s="76"/>
      <c r="D33" s="76"/>
      <c r="E33" s="59"/>
      <c r="F33" s="1">
        <f t="shared" si="0"/>
        <v>0</v>
      </c>
      <c r="G33" s="60"/>
      <c r="H33" s="45">
        <f t="shared" si="1"/>
        <v>0</v>
      </c>
      <c r="I33" s="77">
        <v>47518.2</v>
      </c>
      <c r="J33" s="77">
        <v>62763.82</v>
      </c>
    </row>
    <row r="34" spans="1:10" ht="15.5" x14ac:dyDescent="0.35">
      <c r="A34" s="340" t="s">
        <v>97</v>
      </c>
      <c r="B34" s="341"/>
      <c r="C34" s="342"/>
      <c r="D34" s="65">
        <f>SUM(D8:D33)</f>
        <v>0</v>
      </c>
      <c r="E34" s="66">
        <f>SUM(E8:E33)</f>
        <v>0</v>
      </c>
      <c r="F34" s="67">
        <f>SUM(F8:F33)</f>
        <v>0</v>
      </c>
      <c r="G34" s="68"/>
      <c r="H34" s="67">
        <f>SUM(H8:H33)</f>
        <v>0</v>
      </c>
      <c r="I34" s="80">
        <f>SUM(I8:I33)</f>
        <v>932772.34</v>
      </c>
      <c r="J34" s="80">
        <f>SUM(J8:J33)</f>
        <v>1310213.2000000004</v>
      </c>
    </row>
    <row r="35" spans="1:10" ht="15.5" x14ac:dyDescent="0.35">
      <c r="A35" s="336"/>
      <c r="B35" s="336"/>
      <c r="C35" s="336"/>
      <c r="D35" s="82"/>
      <c r="E35" s="83"/>
      <c r="F35" s="84"/>
      <c r="G35" s="83"/>
      <c r="H35" s="84"/>
    </row>
    <row r="36" spans="1:10" ht="15.5" x14ac:dyDescent="0.35">
      <c r="A36" s="336"/>
      <c r="B36" s="336"/>
      <c r="C36" s="336"/>
      <c r="D36" s="82"/>
      <c r="E36" s="83"/>
      <c r="F36" s="84"/>
      <c r="G36" s="83"/>
      <c r="H36" s="84"/>
    </row>
    <row r="37" spans="1:10" s="79" customFormat="1" ht="15.5" x14ac:dyDescent="0.35">
      <c r="A37" s="62" t="s">
        <v>118</v>
      </c>
    </row>
    <row r="38" spans="1:10" ht="15.5" x14ac:dyDescent="0.35">
      <c r="A38" s="63" t="s">
        <v>2</v>
      </c>
      <c r="C38" s="79"/>
      <c r="D38" s="79"/>
      <c r="E38" s="79"/>
      <c r="F38" s="81"/>
      <c r="G38" s="79"/>
      <c r="H38" s="79"/>
    </row>
    <row r="40" spans="1:10" ht="15.5" x14ac:dyDescent="0.35">
      <c r="A40" s="47" t="s">
        <v>115</v>
      </c>
      <c r="H40" s="64">
        <v>0</v>
      </c>
    </row>
    <row r="42" spans="1:10" ht="15.5" x14ac:dyDescent="0.35">
      <c r="A42" s="47" t="s">
        <v>116</v>
      </c>
      <c r="C42" s="48" t="s">
        <v>3</v>
      </c>
      <c r="D42" s="48" t="s">
        <v>4</v>
      </c>
      <c r="E42" s="48" t="s">
        <v>5</v>
      </c>
      <c r="F42" s="48" t="s">
        <v>119</v>
      </c>
      <c r="G42" s="49"/>
    </row>
    <row r="43" spans="1:10" ht="14" x14ac:dyDescent="0.3">
      <c r="A43" s="46" t="s">
        <v>102</v>
      </c>
      <c r="C43" s="3"/>
      <c r="D43" s="3"/>
      <c r="E43" s="3"/>
      <c r="F43" s="3"/>
      <c r="G43" s="49"/>
      <c r="H43" s="79"/>
    </row>
    <row r="44" spans="1:10" ht="14" x14ac:dyDescent="0.3">
      <c r="A44" s="46" t="s">
        <v>102</v>
      </c>
      <c r="C44" s="3"/>
      <c r="D44" s="3"/>
      <c r="E44" s="3"/>
      <c r="F44" s="3"/>
      <c r="G44" s="49"/>
    </row>
    <row r="45" spans="1:10" ht="14" x14ac:dyDescent="0.3">
      <c r="A45" s="46" t="s">
        <v>102</v>
      </c>
      <c r="C45" s="3"/>
      <c r="D45" s="3"/>
      <c r="E45" s="3"/>
      <c r="F45" s="3"/>
      <c r="G45" s="49"/>
    </row>
    <row r="46" spans="1:10" ht="14" x14ac:dyDescent="0.3">
      <c r="A46" s="46" t="s">
        <v>102</v>
      </c>
      <c r="C46" s="3"/>
      <c r="D46" s="3"/>
      <c r="E46" s="3"/>
      <c r="F46" s="3"/>
      <c r="G46" s="49"/>
    </row>
    <row r="47" spans="1:10" ht="14" x14ac:dyDescent="0.3">
      <c r="A47" s="50" t="s">
        <v>6</v>
      </c>
      <c r="C47" s="4">
        <f>SUM(C43:C46)</f>
        <v>0</v>
      </c>
      <c r="D47" s="4">
        <f>SUM(D43:D46)</f>
        <v>0</v>
      </c>
      <c r="E47" s="4">
        <f>SUM(E43:E46)</f>
        <v>0</v>
      </c>
      <c r="F47" s="4">
        <f>SUM(F43:F46)</f>
        <v>0</v>
      </c>
      <c r="H47" s="64">
        <f>SUM(C47:F47)</f>
        <v>0</v>
      </c>
    </row>
    <row r="49" spans="1:8" ht="15.5" x14ac:dyDescent="0.35">
      <c r="A49" s="47" t="s">
        <v>117</v>
      </c>
      <c r="H49" s="64">
        <v>0</v>
      </c>
    </row>
    <row r="52" spans="1:8" ht="14" x14ac:dyDescent="0.3">
      <c r="D52" s="4"/>
    </row>
  </sheetData>
  <mergeCells count="8">
    <mergeCell ref="A35:C35"/>
    <mergeCell ref="A36:C36"/>
    <mergeCell ref="A1:H1"/>
    <mergeCell ref="A2:H2"/>
    <mergeCell ref="A3:H3"/>
    <mergeCell ref="A4:H4"/>
    <mergeCell ref="A5:H5"/>
    <mergeCell ref="A34:C34"/>
  </mergeCells>
  <printOptions horizontalCentered="1" gridLines="1"/>
  <pageMargins left="0.5" right="0.5" top="0.71" bottom="0.64" header="0.5" footer="0.5"/>
  <pageSetup scale="83"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04"/>
  <sheetViews>
    <sheetView topLeftCell="A5" workbookViewId="0">
      <selection activeCell="E21" sqref="E21"/>
    </sheetView>
  </sheetViews>
  <sheetFormatPr defaultRowHeight="12.5" x14ac:dyDescent="0.25"/>
  <cols>
    <col min="1" max="1" width="44" style="2" customWidth="1"/>
    <col min="2" max="2" width="10.54296875" style="2" customWidth="1"/>
    <col min="3" max="3" width="13.1796875" style="2" customWidth="1"/>
    <col min="4" max="4" width="12.453125" style="2" customWidth="1"/>
    <col min="5" max="5" width="14.1796875" style="2" customWidth="1"/>
    <col min="6" max="6" width="15.7265625" style="2" customWidth="1"/>
    <col min="7" max="7" width="9.1796875" style="2" customWidth="1"/>
    <col min="8" max="8" width="9.1796875" style="5" customWidth="1"/>
    <col min="9" max="256" width="8.81640625" style="2"/>
    <col min="257" max="257" width="44" style="2" customWidth="1"/>
    <col min="258" max="258" width="10.54296875" style="2" customWidth="1"/>
    <col min="259" max="259" width="14.1796875" style="2" customWidth="1"/>
    <col min="260" max="260" width="11.7265625" style="2" customWidth="1"/>
    <col min="261" max="261" width="13.7265625" style="2" customWidth="1"/>
    <col min="262" max="262" width="13.81640625" style="2" customWidth="1"/>
    <col min="263" max="264" width="9.1796875" style="2" customWidth="1"/>
    <col min="265" max="512" width="8.81640625" style="2"/>
    <col min="513" max="513" width="44" style="2" customWidth="1"/>
    <col min="514" max="514" width="10.54296875" style="2" customWidth="1"/>
    <col min="515" max="515" width="14.1796875" style="2" customWidth="1"/>
    <col min="516" max="516" width="11.7265625" style="2" customWidth="1"/>
    <col min="517" max="517" width="13.7265625" style="2" customWidth="1"/>
    <col min="518" max="518" width="13.81640625" style="2" customWidth="1"/>
    <col min="519" max="520" width="9.1796875" style="2" customWidth="1"/>
    <col min="521" max="768" width="8.81640625" style="2"/>
    <col min="769" max="769" width="44" style="2" customWidth="1"/>
    <col min="770" max="770" width="10.54296875" style="2" customWidth="1"/>
    <col min="771" max="771" width="14.1796875" style="2" customWidth="1"/>
    <col min="772" max="772" width="11.7265625" style="2" customWidth="1"/>
    <col min="773" max="773" width="13.7265625" style="2" customWidth="1"/>
    <col min="774" max="774" width="13.81640625" style="2" customWidth="1"/>
    <col min="775" max="776" width="9.1796875" style="2" customWidth="1"/>
    <col min="777" max="1024" width="8.81640625" style="2"/>
    <col min="1025" max="1025" width="44" style="2" customWidth="1"/>
    <col min="1026" max="1026" width="10.54296875" style="2" customWidth="1"/>
    <col min="1027" max="1027" width="14.1796875" style="2" customWidth="1"/>
    <col min="1028" max="1028" width="11.7265625" style="2" customWidth="1"/>
    <col min="1029" max="1029" width="13.7265625" style="2" customWidth="1"/>
    <col min="1030" max="1030" width="13.81640625" style="2" customWidth="1"/>
    <col min="1031" max="1032" width="9.1796875" style="2" customWidth="1"/>
    <col min="1033" max="1280" width="8.81640625" style="2"/>
    <col min="1281" max="1281" width="44" style="2" customWidth="1"/>
    <col min="1282" max="1282" width="10.54296875" style="2" customWidth="1"/>
    <col min="1283" max="1283" width="14.1796875" style="2" customWidth="1"/>
    <col min="1284" max="1284" width="11.7265625" style="2" customWidth="1"/>
    <col min="1285" max="1285" width="13.7265625" style="2" customWidth="1"/>
    <col min="1286" max="1286" width="13.81640625" style="2" customWidth="1"/>
    <col min="1287" max="1288" width="9.1796875" style="2" customWidth="1"/>
    <col min="1289" max="1536" width="8.81640625" style="2"/>
    <col min="1537" max="1537" width="44" style="2" customWidth="1"/>
    <col min="1538" max="1538" width="10.54296875" style="2" customWidth="1"/>
    <col min="1539" max="1539" width="14.1796875" style="2" customWidth="1"/>
    <col min="1540" max="1540" width="11.7265625" style="2" customWidth="1"/>
    <col min="1541" max="1541" width="13.7265625" style="2" customWidth="1"/>
    <col min="1542" max="1542" width="13.81640625" style="2" customWidth="1"/>
    <col min="1543" max="1544" width="9.1796875" style="2" customWidth="1"/>
    <col min="1545" max="1792" width="8.81640625" style="2"/>
    <col min="1793" max="1793" width="44" style="2" customWidth="1"/>
    <col min="1794" max="1794" width="10.54296875" style="2" customWidth="1"/>
    <col min="1795" max="1795" width="14.1796875" style="2" customWidth="1"/>
    <col min="1796" max="1796" width="11.7265625" style="2" customWidth="1"/>
    <col min="1797" max="1797" width="13.7265625" style="2" customWidth="1"/>
    <col min="1798" max="1798" width="13.81640625" style="2" customWidth="1"/>
    <col min="1799" max="1800" width="9.1796875" style="2" customWidth="1"/>
    <col min="1801" max="2048" width="8.81640625" style="2"/>
    <col min="2049" max="2049" width="44" style="2" customWidth="1"/>
    <col min="2050" max="2050" width="10.54296875" style="2" customWidth="1"/>
    <col min="2051" max="2051" width="14.1796875" style="2" customWidth="1"/>
    <col min="2052" max="2052" width="11.7265625" style="2" customWidth="1"/>
    <col min="2053" max="2053" width="13.7265625" style="2" customWidth="1"/>
    <col min="2054" max="2054" width="13.81640625" style="2" customWidth="1"/>
    <col min="2055" max="2056" width="9.1796875" style="2" customWidth="1"/>
    <col min="2057" max="2304" width="8.81640625" style="2"/>
    <col min="2305" max="2305" width="44" style="2" customWidth="1"/>
    <col min="2306" max="2306" width="10.54296875" style="2" customWidth="1"/>
    <col min="2307" max="2307" width="14.1796875" style="2" customWidth="1"/>
    <col min="2308" max="2308" width="11.7265625" style="2" customWidth="1"/>
    <col min="2309" max="2309" width="13.7265625" style="2" customWidth="1"/>
    <col min="2310" max="2310" width="13.81640625" style="2" customWidth="1"/>
    <col min="2311" max="2312" width="9.1796875" style="2" customWidth="1"/>
    <col min="2313" max="2560" width="8.81640625" style="2"/>
    <col min="2561" max="2561" width="44" style="2" customWidth="1"/>
    <col min="2562" max="2562" width="10.54296875" style="2" customWidth="1"/>
    <col min="2563" max="2563" width="14.1796875" style="2" customWidth="1"/>
    <col min="2564" max="2564" width="11.7265625" style="2" customWidth="1"/>
    <col min="2565" max="2565" width="13.7265625" style="2" customWidth="1"/>
    <col min="2566" max="2566" width="13.81640625" style="2" customWidth="1"/>
    <col min="2567" max="2568" width="9.1796875" style="2" customWidth="1"/>
    <col min="2569" max="2816" width="8.81640625" style="2"/>
    <col min="2817" max="2817" width="44" style="2" customWidth="1"/>
    <col min="2818" max="2818" width="10.54296875" style="2" customWidth="1"/>
    <col min="2819" max="2819" width="14.1796875" style="2" customWidth="1"/>
    <col min="2820" max="2820" width="11.7265625" style="2" customWidth="1"/>
    <col min="2821" max="2821" width="13.7265625" style="2" customWidth="1"/>
    <col min="2822" max="2822" width="13.81640625" style="2" customWidth="1"/>
    <col min="2823" max="2824" width="9.1796875" style="2" customWidth="1"/>
    <col min="2825" max="3072" width="8.81640625" style="2"/>
    <col min="3073" max="3073" width="44" style="2" customWidth="1"/>
    <col min="3074" max="3074" width="10.54296875" style="2" customWidth="1"/>
    <col min="3075" max="3075" width="14.1796875" style="2" customWidth="1"/>
    <col min="3076" max="3076" width="11.7265625" style="2" customWidth="1"/>
    <col min="3077" max="3077" width="13.7265625" style="2" customWidth="1"/>
    <col min="3078" max="3078" width="13.81640625" style="2" customWidth="1"/>
    <col min="3079" max="3080" width="9.1796875" style="2" customWidth="1"/>
    <col min="3081" max="3328" width="8.81640625" style="2"/>
    <col min="3329" max="3329" width="44" style="2" customWidth="1"/>
    <col min="3330" max="3330" width="10.54296875" style="2" customWidth="1"/>
    <col min="3331" max="3331" width="14.1796875" style="2" customWidth="1"/>
    <col min="3332" max="3332" width="11.7265625" style="2" customWidth="1"/>
    <col min="3333" max="3333" width="13.7265625" style="2" customWidth="1"/>
    <col min="3334" max="3334" width="13.81640625" style="2" customWidth="1"/>
    <col min="3335" max="3336" width="9.1796875" style="2" customWidth="1"/>
    <col min="3337" max="3584" width="8.81640625" style="2"/>
    <col min="3585" max="3585" width="44" style="2" customWidth="1"/>
    <col min="3586" max="3586" width="10.54296875" style="2" customWidth="1"/>
    <col min="3587" max="3587" width="14.1796875" style="2" customWidth="1"/>
    <col min="3588" max="3588" width="11.7265625" style="2" customWidth="1"/>
    <col min="3589" max="3589" width="13.7265625" style="2" customWidth="1"/>
    <col min="3590" max="3590" width="13.81640625" style="2" customWidth="1"/>
    <col min="3591" max="3592" width="9.1796875" style="2" customWidth="1"/>
    <col min="3593" max="3840" width="8.81640625" style="2"/>
    <col min="3841" max="3841" width="44" style="2" customWidth="1"/>
    <col min="3842" max="3842" width="10.54296875" style="2" customWidth="1"/>
    <col min="3843" max="3843" width="14.1796875" style="2" customWidth="1"/>
    <col min="3844" max="3844" width="11.7265625" style="2" customWidth="1"/>
    <col min="3845" max="3845" width="13.7265625" style="2" customWidth="1"/>
    <col min="3846" max="3846" width="13.81640625" style="2" customWidth="1"/>
    <col min="3847" max="3848" width="9.1796875" style="2" customWidth="1"/>
    <col min="3849" max="4096" width="8.81640625" style="2"/>
    <col min="4097" max="4097" width="44" style="2" customWidth="1"/>
    <col min="4098" max="4098" width="10.54296875" style="2" customWidth="1"/>
    <col min="4099" max="4099" width="14.1796875" style="2" customWidth="1"/>
    <col min="4100" max="4100" width="11.7265625" style="2" customWidth="1"/>
    <col min="4101" max="4101" width="13.7265625" style="2" customWidth="1"/>
    <col min="4102" max="4102" width="13.81640625" style="2" customWidth="1"/>
    <col min="4103" max="4104" width="9.1796875" style="2" customWidth="1"/>
    <col min="4105" max="4352" width="8.81640625" style="2"/>
    <col min="4353" max="4353" width="44" style="2" customWidth="1"/>
    <col min="4354" max="4354" width="10.54296875" style="2" customWidth="1"/>
    <col min="4355" max="4355" width="14.1796875" style="2" customWidth="1"/>
    <col min="4356" max="4356" width="11.7265625" style="2" customWidth="1"/>
    <col min="4357" max="4357" width="13.7265625" style="2" customWidth="1"/>
    <col min="4358" max="4358" width="13.81640625" style="2" customWidth="1"/>
    <col min="4359" max="4360" width="9.1796875" style="2" customWidth="1"/>
    <col min="4361" max="4608" width="8.81640625" style="2"/>
    <col min="4609" max="4609" width="44" style="2" customWidth="1"/>
    <col min="4610" max="4610" width="10.54296875" style="2" customWidth="1"/>
    <col min="4611" max="4611" width="14.1796875" style="2" customWidth="1"/>
    <col min="4612" max="4612" width="11.7265625" style="2" customWidth="1"/>
    <col min="4613" max="4613" width="13.7265625" style="2" customWidth="1"/>
    <col min="4614" max="4614" width="13.81640625" style="2" customWidth="1"/>
    <col min="4615" max="4616" width="9.1796875" style="2" customWidth="1"/>
    <col min="4617" max="4864" width="8.81640625" style="2"/>
    <col min="4865" max="4865" width="44" style="2" customWidth="1"/>
    <col min="4866" max="4866" width="10.54296875" style="2" customWidth="1"/>
    <col min="4867" max="4867" width="14.1796875" style="2" customWidth="1"/>
    <col min="4868" max="4868" width="11.7265625" style="2" customWidth="1"/>
    <col min="4869" max="4869" width="13.7265625" style="2" customWidth="1"/>
    <col min="4870" max="4870" width="13.81640625" style="2" customWidth="1"/>
    <col min="4871" max="4872" width="9.1796875" style="2" customWidth="1"/>
    <col min="4873" max="5120" width="8.81640625" style="2"/>
    <col min="5121" max="5121" width="44" style="2" customWidth="1"/>
    <col min="5122" max="5122" width="10.54296875" style="2" customWidth="1"/>
    <col min="5123" max="5123" width="14.1796875" style="2" customWidth="1"/>
    <col min="5124" max="5124" width="11.7265625" style="2" customWidth="1"/>
    <col min="5125" max="5125" width="13.7265625" style="2" customWidth="1"/>
    <col min="5126" max="5126" width="13.81640625" style="2" customWidth="1"/>
    <col min="5127" max="5128" width="9.1796875" style="2" customWidth="1"/>
    <col min="5129" max="5376" width="8.81640625" style="2"/>
    <col min="5377" max="5377" width="44" style="2" customWidth="1"/>
    <col min="5378" max="5378" width="10.54296875" style="2" customWidth="1"/>
    <col min="5379" max="5379" width="14.1796875" style="2" customWidth="1"/>
    <col min="5380" max="5380" width="11.7265625" style="2" customWidth="1"/>
    <col min="5381" max="5381" width="13.7265625" style="2" customWidth="1"/>
    <col min="5382" max="5382" width="13.81640625" style="2" customWidth="1"/>
    <col min="5383" max="5384" width="9.1796875" style="2" customWidth="1"/>
    <col min="5385" max="5632" width="8.81640625" style="2"/>
    <col min="5633" max="5633" width="44" style="2" customWidth="1"/>
    <col min="5634" max="5634" width="10.54296875" style="2" customWidth="1"/>
    <col min="5635" max="5635" width="14.1796875" style="2" customWidth="1"/>
    <col min="5636" max="5636" width="11.7265625" style="2" customWidth="1"/>
    <col min="5637" max="5637" width="13.7265625" style="2" customWidth="1"/>
    <col min="5638" max="5638" width="13.81640625" style="2" customWidth="1"/>
    <col min="5639" max="5640" width="9.1796875" style="2" customWidth="1"/>
    <col min="5641" max="5888" width="8.81640625" style="2"/>
    <col min="5889" max="5889" width="44" style="2" customWidth="1"/>
    <col min="5890" max="5890" width="10.54296875" style="2" customWidth="1"/>
    <col min="5891" max="5891" width="14.1796875" style="2" customWidth="1"/>
    <col min="5892" max="5892" width="11.7265625" style="2" customWidth="1"/>
    <col min="5893" max="5893" width="13.7265625" style="2" customWidth="1"/>
    <col min="5894" max="5894" width="13.81640625" style="2" customWidth="1"/>
    <col min="5895" max="5896" width="9.1796875" style="2" customWidth="1"/>
    <col min="5897" max="6144" width="8.81640625" style="2"/>
    <col min="6145" max="6145" width="44" style="2" customWidth="1"/>
    <col min="6146" max="6146" width="10.54296875" style="2" customWidth="1"/>
    <col min="6147" max="6147" width="14.1796875" style="2" customWidth="1"/>
    <col min="6148" max="6148" width="11.7265625" style="2" customWidth="1"/>
    <col min="6149" max="6149" width="13.7265625" style="2" customWidth="1"/>
    <col min="6150" max="6150" width="13.81640625" style="2" customWidth="1"/>
    <col min="6151" max="6152" width="9.1796875" style="2" customWidth="1"/>
    <col min="6153" max="6400" width="8.81640625" style="2"/>
    <col min="6401" max="6401" width="44" style="2" customWidth="1"/>
    <col min="6402" max="6402" width="10.54296875" style="2" customWidth="1"/>
    <col min="6403" max="6403" width="14.1796875" style="2" customWidth="1"/>
    <col min="6404" max="6404" width="11.7265625" style="2" customWidth="1"/>
    <col min="6405" max="6405" width="13.7265625" style="2" customWidth="1"/>
    <col min="6406" max="6406" width="13.81640625" style="2" customWidth="1"/>
    <col min="6407" max="6408" width="9.1796875" style="2" customWidth="1"/>
    <col min="6409" max="6656" width="8.81640625" style="2"/>
    <col min="6657" max="6657" width="44" style="2" customWidth="1"/>
    <col min="6658" max="6658" width="10.54296875" style="2" customWidth="1"/>
    <col min="6659" max="6659" width="14.1796875" style="2" customWidth="1"/>
    <col min="6660" max="6660" width="11.7265625" style="2" customWidth="1"/>
    <col min="6661" max="6661" width="13.7265625" style="2" customWidth="1"/>
    <col min="6662" max="6662" width="13.81640625" style="2" customWidth="1"/>
    <col min="6663" max="6664" width="9.1796875" style="2" customWidth="1"/>
    <col min="6665" max="6912" width="8.81640625" style="2"/>
    <col min="6913" max="6913" width="44" style="2" customWidth="1"/>
    <col min="6914" max="6914" width="10.54296875" style="2" customWidth="1"/>
    <col min="6915" max="6915" width="14.1796875" style="2" customWidth="1"/>
    <col min="6916" max="6916" width="11.7265625" style="2" customWidth="1"/>
    <col min="6917" max="6917" width="13.7265625" style="2" customWidth="1"/>
    <col min="6918" max="6918" width="13.81640625" style="2" customWidth="1"/>
    <col min="6919" max="6920" width="9.1796875" style="2" customWidth="1"/>
    <col min="6921" max="7168" width="8.81640625" style="2"/>
    <col min="7169" max="7169" width="44" style="2" customWidth="1"/>
    <col min="7170" max="7170" width="10.54296875" style="2" customWidth="1"/>
    <col min="7171" max="7171" width="14.1796875" style="2" customWidth="1"/>
    <col min="7172" max="7172" width="11.7265625" style="2" customWidth="1"/>
    <col min="7173" max="7173" width="13.7265625" style="2" customWidth="1"/>
    <col min="7174" max="7174" width="13.81640625" style="2" customWidth="1"/>
    <col min="7175" max="7176" width="9.1796875" style="2" customWidth="1"/>
    <col min="7177" max="7424" width="8.81640625" style="2"/>
    <col min="7425" max="7425" width="44" style="2" customWidth="1"/>
    <col min="7426" max="7426" width="10.54296875" style="2" customWidth="1"/>
    <col min="7427" max="7427" width="14.1796875" style="2" customWidth="1"/>
    <col min="7428" max="7428" width="11.7265625" style="2" customWidth="1"/>
    <col min="7429" max="7429" width="13.7265625" style="2" customWidth="1"/>
    <col min="7430" max="7430" width="13.81640625" style="2" customWidth="1"/>
    <col min="7431" max="7432" width="9.1796875" style="2" customWidth="1"/>
    <col min="7433" max="7680" width="8.81640625" style="2"/>
    <col min="7681" max="7681" width="44" style="2" customWidth="1"/>
    <col min="7682" max="7682" width="10.54296875" style="2" customWidth="1"/>
    <col min="7683" max="7683" width="14.1796875" style="2" customWidth="1"/>
    <col min="7684" max="7684" width="11.7265625" style="2" customWidth="1"/>
    <col min="7685" max="7685" width="13.7265625" style="2" customWidth="1"/>
    <col min="7686" max="7686" width="13.81640625" style="2" customWidth="1"/>
    <col min="7687" max="7688" width="9.1796875" style="2" customWidth="1"/>
    <col min="7689" max="7936" width="8.81640625" style="2"/>
    <col min="7937" max="7937" width="44" style="2" customWidth="1"/>
    <col min="7938" max="7938" width="10.54296875" style="2" customWidth="1"/>
    <col min="7939" max="7939" width="14.1796875" style="2" customWidth="1"/>
    <col min="7940" max="7940" width="11.7265625" style="2" customWidth="1"/>
    <col min="7941" max="7941" width="13.7265625" style="2" customWidth="1"/>
    <col min="7942" max="7942" width="13.81640625" style="2" customWidth="1"/>
    <col min="7943" max="7944" width="9.1796875" style="2" customWidth="1"/>
    <col min="7945" max="8192" width="8.81640625" style="2"/>
    <col min="8193" max="8193" width="44" style="2" customWidth="1"/>
    <col min="8194" max="8194" width="10.54296875" style="2" customWidth="1"/>
    <col min="8195" max="8195" width="14.1796875" style="2" customWidth="1"/>
    <col min="8196" max="8196" width="11.7265625" style="2" customWidth="1"/>
    <col min="8197" max="8197" width="13.7265625" style="2" customWidth="1"/>
    <col min="8198" max="8198" width="13.81640625" style="2" customWidth="1"/>
    <col min="8199" max="8200" width="9.1796875" style="2" customWidth="1"/>
    <col min="8201" max="8448" width="8.81640625" style="2"/>
    <col min="8449" max="8449" width="44" style="2" customWidth="1"/>
    <col min="8450" max="8450" width="10.54296875" style="2" customWidth="1"/>
    <col min="8451" max="8451" width="14.1796875" style="2" customWidth="1"/>
    <col min="8452" max="8452" width="11.7265625" style="2" customWidth="1"/>
    <col min="8453" max="8453" width="13.7265625" style="2" customWidth="1"/>
    <col min="8454" max="8454" width="13.81640625" style="2" customWidth="1"/>
    <col min="8455" max="8456" width="9.1796875" style="2" customWidth="1"/>
    <col min="8457" max="8704" width="8.81640625" style="2"/>
    <col min="8705" max="8705" width="44" style="2" customWidth="1"/>
    <col min="8706" max="8706" width="10.54296875" style="2" customWidth="1"/>
    <col min="8707" max="8707" width="14.1796875" style="2" customWidth="1"/>
    <col min="8708" max="8708" width="11.7265625" style="2" customWidth="1"/>
    <col min="8709" max="8709" width="13.7265625" style="2" customWidth="1"/>
    <col min="8710" max="8710" width="13.81640625" style="2" customWidth="1"/>
    <col min="8711" max="8712" width="9.1796875" style="2" customWidth="1"/>
    <col min="8713" max="8960" width="8.81640625" style="2"/>
    <col min="8961" max="8961" width="44" style="2" customWidth="1"/>
    <col min="8962" max="8962" width="10.54296875" style="2" customWidth="1"/>
    <col min="8963" max="8963" width="14.1796875" style="2" customWidth="1"/>
    <col min="8964" max="8964" width="11.7265625" style="2" customWidth="1"/>
    <col min="8965" max="8965" width="13.7265625" style="2" customWidth="1"/>
    <col min="8966" max="8966" width="13.81640625" style="2" customWidth="1"/>
    <col min="8967" max="8968" width="9.1796875" style="2" customWidth="1"/>
    <col min="8969" max="9216" width="8.81640625" style="2"/>
    <col min="9217" max="9217" width="44" style="2" customWidth="1"/>
    <col min="9218" max="9218" width="10.54296875" style="2" customWidth="1"/>
    <col min="9219" max="9219" width="14.1796875" style="2" customWidth="1"/>
    <col min="9220" max="9220" width="11.7265625" style="2" customWidth="1"/>
    <col min="9221" max="9221" width="13.7265625" style="2" customWidth="1"/>
    <col min="9222" max="9222" width="13.81640625" style="2" customWidth="1"/>
    <col min="9223" max="9224" width="9.1796875" style="2" customWidth="1"/>
    <col min="9225" max="9472" width="8.81640625" style="2"/>
    <col min="9473" max="9473" width="44" style="2" customWidth="1"/>
    <col min="9474" max="9474" width="10.54296875" style="2" customWidth="1"/>
    <col min="9475" max="9475" width="14.1796875" style="2" customWidth="1"/>
    <col min="9476" max="9476" width="11.7265625" style="2" customWidth="1"/>
    <col min="9477" max="9477" width="13.7265625" style="2" customWidth="1"/>
    <col min="9478" max="9478" width="13.81640625" style="2" customWidth="1"/>
    <col min="9479" max="9480" width="9.1796875" style="2" customWidth="1"/>
    <col min="9481" max="9728" width="8.81640625" style="2"/>
    <col min="9729" max="9729" width="44" style="2" customWidth="1"/>
    <col min="9730" max="9730" width="10.54296875" style="2" customWidth="1"/>
    <col min="9731" max="9731" width="14.1796875" style="2" customWidth="1"/>
    <col min="9732" max="9732" width="11.7265625" style="2" customWidth="1"/>
    <col min="9733" max="9733" width="13.7265625" style="2" customWidth="1"/>
    <col min="9734" max="9734" width="13.81640625" style="2" customWidth="1"/>
    <col min="9735" max="9736" width="9.1796875" style="2" customWidth="1"/>
    <col min="9737" max="9984" width="8.81640625" style="2"/>
    <col min="9985" max="9985" width="44" style="2" customWidth="1"/>
    <col min="9986" max="9986" width="10.54296875" style="2" customWidth="1"/>
    <col min="9987" max="9987" width="14.1796875" style="2" customWidth="1"/>
    <col min="9988" max="9988" width="11.7265625" style="2" customWidth="1"/>
    <col min="9989" max="9989" width="13.7265625" style="2" customWidth="1"/>
    <col min="9990" max="9990" width="13.81640625" style="2" customWidth="1"/>
    <col min="9991" max="9992" width="9.1796875" style="2" customWidth="1"/>
    <col min="9993" max="10240" width="8.81640625" style="2"/>
    <col min="10241" max="10241" width="44" style="2" customWidth="1"/>
    <col min="10242" max="10242" width="10.54296875" style="2" customWidth="1"/>
    <col min="10243" max="10243" width="14.1796875" style="2" customWidth="1"/>
    <col min="10244" max="10244" width="11.7265625" style="2" customWidth="1"/>
    <col min="10245" max="10245" width="13.7265625" style="2" customWidth="1"/>
    <col min="10246" max="10246" width="13.81640625" style="2" customWidth="1"/>
    <col min="10247" max="10248" width="9.1796875" style="2" customWidth="1"/>
    <col min="10249" max="10496" width="8.81640625" style="2"/>
    <col min="10497" max="10497" width="44" style="2" customWidth="1"/>
    <col min="10498" max="10498" width="10.54296875" style="2" customWidth="1"/>
    <col min="10499" max="10499" width="14.1796875" style="2" customWidth="1"/>
    <col min="10500" max="10500" width="11.7265625" style="2" customWidth="1"/>
    <col min="10501" max="10501" width="13.7265625" style="2" customWidth="1"/>
    <col min="10502" max="10502" width="13.81640625" style="2" customWidth="1"/>
    <col min="10503" max="10504" width="9.1796875" style="2" customWidth="1"/>
    <col min="10505" max="10752" width="8.81640625" style="2"/>
    <col min="10753" max="10753" width="44" style="2" customWidth="1"/>
    <col min="10754" max="10754" width="10.54296875" style="2" customWidth="1"/>
    <col min="10755" max="10755" width="14.1796875" style="2" customWidth="1"/>
    <col min="10756" max="10756" width="11.7265625" style="2" customWidth="1"/>
    <col min="10757" max="10757" width="13.7265625" style="2" customWidth="1"/>
    <col min="10758" max="10758" width="13.81640625" style="2" customWidth="1"/>
    <col min="10759" max="10760" width="9.1796875" style="2" customWidth="1"/>
    <col min="10761" max="11008" width="8.81640625" style="2"/>
    <col min="11009" max="11009" width="44" style="2" customWidth="1"/>
    <col min="11010" max="11010" width="10.54296875" style="2" customWidth="1"/>
    <col min="11011" max="11011" width="14.1796875" style="2" customWidth="1"/>
    <col min="11012" max="11012" width="11.7265625" style="2" customWidth="1"/>
    <col min="11013" max="11013" width="13.7265625" style="2" customWidth="1"/>
    <col min="11014" max="11014" width="13.81640625" style="2" customWidth="1"/>
    <col min="11015" max="11016" width="9.1796875" style="2" customWidth="1"/>
    <col min="11017" max="11264" width="8.81640625" style="2"/>
    <col min="11265" max="11265" width="44" style="2" customWidth="1"/>
    <col min="11266" max="11266" width="10.54296875" style="2" customWidth="1"/>
    <col min="11267" max="11267" width="14.1796875" style="2" customWidth="1"/>
    <col min="11268" max="11268" width="11.7265625" style="2" customWidth="1"/>
    <col min="11269" max="11269" width="13.7265625" style="2" customWidth="1"/>
    <col min="11270" max="11270" width="13.81640625" style="2" customWidth="1"/>
    <col min="11271" max="11272" width="9.1796875" style="2" customWidth="1"/>
    <col min="11273" max="11520" width="8.81640625" style="2"/>
    <col min="11521" max="11521" width="44" style="2" customWidth="1"/>
    <col min="11522" max="11522" width="10.54296875" style="2" customWidth="1"/>
    <col min="11523" max="11523" width="14.1796875" style="2" customWidth="1"/>
    <col min="11524" max="11524" width="11.7265625" style="2" customWidth="1"/>
    <col min="11525" max="11525" width="13.7265625" style="2" customWidth="1"/>
    <col min="11526" max="11526" width="13.81640625" style="2" customWidth="1"/>
    <col min="11527" max="11528" width="9.1796875" style="2" customWidth="1"/>
    <col min="11529" max="11776" width="8.81640625" style="2"/>
    <col min="11777" max="11777" width="44" style="2" customWidth="1"/>
    <col min="11778" max="11778" width="10.54296875" style="2" customWidth="1"/>
    <col min="11779" max="11779" width="14.1796875" style="2" customWidth="1"/>
    <col min="11780" max="11780" width="11.7265625" style="2" customWidth="1"/>
    <col min="11781" max="11781" width="13.7265625" style="2" customWidth="1"/>
    <col min="11782" max="11782" width="13.81640625" style="2" customWidth="1"/>
    <col min="11783" max="11784" width="9.1796875" style="2" customWidth="1"/>
    <col min="11785" max="12032" width="8.81640625" style="2"/>
    <col min="12033" max="12033" width="44" style="2" customWidth="1"/>
    <col min="12034" max="12034" width="10.54296875" style="2" customWidth="1"/>
    <col min="12035" max="12035" width="14.1796875" style="2" customWidth="1"/>
    <col min="12036" max="12036" width="11.7265625" style="2" customWidth="1"/>
    <col min="12037" max="12037" width="13.7265625" style="2" customWidth="1"/>
    <col min="12038" max="12038" width="13.81640625" style="2" customWidth="1"/>
    <col min="12039" max="12040" width="9.1796875" style="2" customWidth="1"/>
    <col min="12041" max="12288" width="8.81640625" style="2"/>
    <col min="12289" max="12289" width="44" style="2" customWidth="1"/>
    <col min="12290" max="12290" width="10.54296875" style="2" customWidth="1"/>
    <col min="12291" max="12291" width="14.1796875" style="2" customWidth="1"/>
    <col min="12292" max="12292" width="11.7265625" style="2" customWidth="1"/>
    <col min="12293" max="12293" width="13.7265625" style="2" customWidth="1"/>
    <col min="12294" max="12294" width="13.81640625" style="2" customWidth="1"/>
    <col min="12295" max="12296" width="9.1796875" style="2" customWidth="1"/>
    <col min="12297" max="12544" width="8.81640625" style="2"/>
    <col min="12545" max="12545" width="44" style="2" customWidth="1"/>
    <col min="12546" max="12546" width="10.54296875" style="2" customWidth="1"/>
    <col min="12547" max="12547" width="14.1796875" style="2" customWidth="1"/>
    <col min="12548" max="12548" width="11.7265625" style="2" customWidth="1"/>
    <col min="12549" max="12549" width="13.7265625" style="2" customWidth="1"/>
    <col min="12550" max="12550" width="13.81640625" style="2" customWidth="1"/>
    <col min="12551" max="12552" width="9.1796875" style="2" customWidth="1"/>
    <col min="12553" max="12800" width="8.81640625" style="2"/>
    <col min="12801" max="12801" width="44" style="2" customWidth="1"/>
    <col min="12802" max="12802" width="10.54296875" style="2" customWidth="1"/>
    <col min="12803" max="12803" width="14.1796875" style="2" customWidth="1"/>
    <col min="12804" max="12804" width="11.7265625" style="2" customWidth="1"/>
    <col min="12805" max="12805" width="13.7265625" style="2" customWidth="1"/>
    <col min="12806" max="12806" width="13.81640625" style="2" customWidth="1"/>
    <col min="12807" max="12808" width="9.1796875" style="2" customWidth="1"/>
    <col min="12809" max="13056" width="8.81640625" style="2"/>
    <col min="13057" max="13057" width="44" style="2" customWidth="1"/>
    <col min="13058" max="13058" width="10.54296875" style="2" customWidth="1"/>
    <col min="13059" max="13059" width="14.1796875" style="2" customWidth="1"/>
    <col min="13060" max="13060" width="11.7265625" style="2" customWidth="1"/>
    <col min="13061" max="13061" width="13.7265625" style="2" customWidth="1"/>
    <col min="13062" max="13062" width="13.81640625" style="2" customWidth="1"/>
    <col min="13063" max="13064" width="9.1796875" style="2" customWidth="1"/>
    <col min="13065" max="13312" width="8.81640625" style="2"/>
    <col min="13313" max="13313" width="44" style="2" customWidth="1"/>
    <col min="13314" max="13314" width="10.54296875" style="2" customWidth="1"/>
    <col min="13315" max="13315" width="14.1796875" style="2" customWidth="1"/>
    <col min="13316" max="13316" width="11.7265625" style="2" customWidth="1"/>
    <col min="13317" max="13317" width="13.7265625" style="2" customWidth="1"/>
    <col min="13318" max="13318" width="13.81640625" style="2" customWidth="1"/>
    <col min="13319" max="13320" width="9.1796875" style="2" customWidth="1"/>
    <col min="13321" max="13568" width="8.81640625" style="2"/>
    <col min="13569" max="13569" width="44" style="2" customWidth="1"/>
    <col min="13570" max="13570" width="10.54296875" style="2" customWidth="1"/>
    <col min="13571" max="13571" width="14.1796875" style="2" customWidth="1"/>
    <col min="13572" max="13572" width="11.7265625" style="2" customWidth="1"/>
    <col min="13573" max="13573" width="13.7265625" style="2" customWidth="1"/>
    <col min="13574" max="13574" width="13.81640625" style="2" customWidth="1"/>
    <col min="13575" max="13576" width="9.1796875" style="2" customWidth="1"/>
    <col min="13577" max="13824" width="8.81640625" style="2"/>
    <col min="13825" max="13825" width="44" style="2" customWidth="1"/>
    <col min="13826" max="13826" width="10.54296875" style="2" customWidth="1"/>
    <col min="13827" max="13827" width="14.1796875" style="2" customWidth="1"/>
    <col min="13828" max="13828" width="11.7265625" style="2" customWidth="1"/>
    <col min="13829" max="13829" width="13.7265625" style="2" customWidth="1"/>
    <col min="13830" max="13830" width="13.81640625" style="2" customWidth="1"/>
    <col min="13831" max="13832" width="9.1796875" style="2" customWidth="1"/>
    <col min="13833" max="14080" width="8.81640625" style="2"/>
    <col min="14081" max="14081" width="44" style="2" customWidth="1"/>
    <col min="14082" max="14082" width="10.54296875" style="2" customWidth="1"/>
    <col min="14083" max="14083" width="14.1796875" style="2" customWidth="1"/>
    <col min="14084" max="14084" width="11.7265625" style="2" customWidth="1"/>
    <col min="14085" max="14085" width="13.7265625" style="2" customWidth="1"/>
    <col min="14086" max="14086" width="13.81640625" style="2" customWidth="1"/>
    <col min="14087" max="14088" width="9.1796875" style="2" customWidth="1"/>
    <col min="14089" max="14336" width="8.81640625" style="2"/>
    <col min="14337" max="14337" width="44" style="2" customWidth="1"/>
    <col min="14338" max="14338" width="10.54296875" style="2" customWidth="1"/>
    <col min="14339" max="14339" width="14.1796875" style="2" customWidth="1"/>
    <col min="14340" max="14340" width="11.7265625" style="2" customWidth="1"/>
    <col min="14341" max="14341" width="13.7265625" style="2" customWidth="1"/>
    <col min="14342" max="14342" width="13.81640625" style="2" customWidth="1"/>
    <col min="14343" max="14344" width="9.1796875" style="2" customWidth="1"/>
    <col min="14345" max="14592" width="8.81640625" style="2"/>
    <col min="14593" max="14593" width="44" style="2" customWidth="1"/>
    <col min="14594" max="14594" width="10.54296875" style="2" customWidth="1"/>
    <col min="14595" max="14595" width="14.1796875" style="2" customWidth="1"/>
    <col min="14596" max="14596" width="11.7265625" style="2" customWidth="1"/>
    <col min="14597" max="14597" width="13.7265625" style="2" customWidth="1"/>
    <col min="14598" max="14598" width="13.81640625" style="2" customWidth="1"/>
    <col min="14599" max="14600" width="9.1796875" style="2" customWidth="1"/>
    <col min="14601" max="14848" width="8.81640625" style="2"/>
    <col min="14849" max="14849" width="44" style="2" customWidth="1"/>
    <col min="14850" max="14850" width="10.54296875" style="2" customWidth="1"/>
    <col min="14851" max="14851" width="14.1796875" style="2" customWidth="1"/>
    <col min="14852" max="14852" width="11.7265625" style="2" customWidth="1"/>
    <col min="14853" max="14853" width="13.7265625" style="2" customWidth="1"/>
    <col min="14854" max="14854" width="13.81640625" style="2" customWidth="1"/>
    <col min="14855" max="14856" width="9.1796875" style="2" customWidth="1"/>
    <col min="14857" max="15104" width="8.81640625" style="2"/>
    <col min="15105" max="15105" width="44" style="2" customWidth="1"/>
    <col min="15106" max="15106" width="10.54296875" style="2" customWidth="1"/>
    <col min="15107" max="15107" width="14.1796875" style="2" customWidth="1"/>
    <col min="15108" max="15108" width="11.7265625" style="2" customWidth="1"/>
    <col min="15109" max="15109" width="13.7265625" style="2" customWidth="1"/>
    <col min="15110" max="15110" width="13.81640625" style="2" customWidth="1"/>
    <col min="15111" max="15112" width="9.1796875" style="2" customWidth="1"/>
    <col min="15113" max="15360" width="8.81640625" style="2"/>
    <col min="15361" max="15361" width="44" style="2" customWidth="1"/>
    <col min="15362" max="15362" width="10.54296875" style="2" customWidth="1"/>
    <col min="15363" max="15363" width="14.1796875" style="2" customWidth="1"/>
    <col min="15364" max="15364" width="11.7265625" style="2" customWidth="1"/>
    <col min="15365" max="15365" width="13.7265625" style="2" customWidth="1"/>
    <col min="15366" max="15366" width="13.81640625" style="2" customWidth="1"/>
    <col min="15367" max="15368" width="9.1796875" style="2" customWidth="1"/>
    <col min="15369" max="15616" width="8.81640625" style="2"/>
    <col min="15617" max="15617" width="44" style="2" customWidth="1"/>
    <col min="15618" max="15618" width="10.54296875" style="2" customWidth="1"/>
    <col min="15619" max="15619" width="14.1796875" style="2" customWidth="1"/>
    <col min="15620" max="15620" width="11.7265625" style="2" customWidth="1"/>
    <col min="15621" max="15621" width="13.7265625" style="2" customWidth="1"/>
    <col min="15622" max="15622" width="13.81640625" style="2" customWidth="1"/>
    <col min="15623" max="15624" width="9.1796875" style="2" customWidth="1"/>
    <col min="15625" max="15872" width="8.81640625" style="2"/>
    <col min="15873" max="15873" width="44" style="2" customWidth="1"/>
    <col min="15874" max="15874" width="10.54296875" style="2" customWidth="1"/>
    <col min="15875" max="15875" width="14.1796875" style="2" customWidth="1"/>
    <col min="15876" max="15876" width="11.7265625" style="2" customWidth="1"/>
    <col min="15877" max="15877" width="13.7265625" style="2" customWidth="1"/>
    <col min="15878" max="15878" width="13.81640625" style="2" customWidth="1"/>
    <col min="15879" max="15880" width="9.1796875" style="2" customWidth="1"/>
    <col min="15881" max="16128" width="8.81640625" style="2"/>
    <col min="16129" max="16129" width="44" style="2" customWidth="1"/>
    <col min="16130" max="16130" width="10.54296875" style="2" customWidth="1"/>
    <col min="16131" max="16131" width="14.1796875" style="2" customWidth="1"/>
    <col min="16132" max="16132" width="11.7265625" style="2" customWidth="1"/>
    <col min="16133" max="16133" width="13.7265625" style="2" customWidth="1"/>
    <col min="16134" max="16134" width="13.81640625" style="2" customWidth="1"/>
    <col min="16135" max="16136" width="9.1796875" style="2" customWidth="1"/>
    <col min="16137" max="16384" width="8.81640625" style="2"/>
  </cols>
  <sheetData>
    <row r="1" spans="1:10" ht="13" x14ac:dyDescent="0.3">
      <c r="A1" s="359" t="s">
        <v>7</v>
      </c>
      <c r="B1" s="359"/>
      <c r="C1" s="359"/>
      <c r="D1" s="359"/>
      <c r="E1" s="359"/>
      <c r="F1" s="359"/>
    </row>
    <row r="2" spans="1:10" ht="13" x14ac:dyDescent="0.3">
      <c r="A2" s="365" t="s">
        <v>98</v>
      </c>
      <c r="B2" s="365"/>
      <c r="C2" s="365"/>
      <c r="D2" s="365"/>
      <c r="E2" s="365"/>
      <c r="F2" s="365"/>
      <c r="G2" s="51"/>
    </row>
    <row r="3" spans="1:10" x14ac:dyDescent="0.25">
      <c r="A3" s="360" t="s">
        <v>8</v>
      </c>
      <c r="B3" s="360"/>
      <c r="C3" s="360"/>
      <c r="D3" s="360"/>
      <c r="E3" s="360"/>
      <c r="F3" s="360"/>
    </row>
    <row r="4" spans="1:10" ht="13" x14ac:dyDescent="0.3">
      <c r="A4" s="89"/>
      <c r="B4" s="89"/>
      <c r="C4" s="89"/>
      <c r="D4" s="89"/>
      <c r="E4" s="89"/>
      <c r="F4" s="89"/>
    </row>
    <row r="5" spans="1:10" ht="13" x14ac:dyDescent="0.3">
      <c r="A5" s="2" t="s">
        <v>9</v>
      </c>
      <c r="E5" s="7" t="s">
        <v>10</v>
      </c>
      <c r="F5" s="8"/>
    </row>
    <row r="6" spans="1:10" x14ac:dyDescent="0.25">
      <c r="A6" s="2" t="s">
        <v>100</v>
      </c>
      <c r="E6" s="2" t="s">
        <v>11</v>
      </c>
    </row>
    <row r="7" spans="1:10" x14ac:dyDescent="0.25">
      <c r="A7" s="2" t="s">
        <v>107</v>
      </c>
      <c r="C7" s="361" t="s">
        <v>12</v>
      </c>
      <c r="D7" s="362"/>
      <c r="E7" s="362"/>
      <c r="F7" s="362"/>
      <c r="I7" s="9"/>
      <c r="J7" s="9"/>
    </row>
    <row r="8" spans="1:10" ht="13" x14ac:dyDescent="0.3">
      <c r="A8" s="2" t="s">
        <v>106</v>
      </c>
      <c r="D8" s="10" t="s">
        <v>13</v>
      </c>
      <c r="E8" s="9"/>
      <c r="F8" s="9"/>
      <c r="H8" s="11"/>
      <c r="I8" s="10"/>
      <c r="J8" s="9"/>
    </row>
    <row r="9" spans="1:10" x14ac:dyDescent="0.25">
      <c r="D9" s="363" t="s">
        <v>14</v>
      </c>
      <c r="E9" s="364"/>
      <c r="F9" s="364"/>
    </row>
    <row r="10" spans="1:10" x14ac:dyDescent="0.25">
      <c r="D10" s="85" t="s">
        <v>322</v>
      </c>
      <c r="E10" s="12"/>
      <c r="F10" s="12"/>
    </row>
    <row r="11" spans="1:10" x14ac:dyDescent="0.25">
      <c r="A11" s="13" t="s">
        <v>15</v>
      </c>
      <c r="B11" s="9" t="s">
        <v>16</v>
      </c>
      <c r="D11" s="85" t="s">
        <v>323</v>
      </c>
      <c r="E11" s="12"/>
      <c r="F11" s="12"/>
    </row>
    <row r="12" spans="1:10" x14ac:dyDescent="0.25">
      <c r="A12" s="13" t="s">
        <v>17</v>
      </c>
      <c r="B12" s="9" t="s">
        <v>18</v>
      </c>
      <c r="D12" s="85" t="s">
        <v>324</v>
      </c>
      <c r="E12" s="12"/>
      <c r="F12" s="12"/>
    </row>
    <row r="13" spans="1:10" ht="13" x14ac:dyDescent="0.3">
      <c r="A13" s="14" t="s">
        <v>19</v>
      </c>
      <c r="B13" s="15" t="s">
        <v>325</v>
      </c>
      <c r="D13" s="16"/>
      <c r="E13" s="16"/>
      <c r="F13" s="16"/>
    </row>
    <row r="14" spans="1:10" ht="13" x14ac:dyDescent="0.3">
      <c r="A14" s="14" t="s">
        <v>20</v>
      </c>
      <c r="B14" s="17" t="s">
        <v>146</v>
      </c>
      <c r="D14" s="9"/>
      <c r="E14" s="10"/>
      <c r="F14" s="9"/>
    </row>
    <row r="15" spans="1:10" ht="13" x14ac:dyDescent="0.3">
      <c r="A15" s="14" t="s">
        <v>21</v>
      </c>
      <c r="B15" s="17" t="s">
        <v>153</v>
      </c>
      <c r="D15" s="18" t="s">
        <v>22</v>
      </c>
      <c r="E15" s="52"/>
      <c r="F15" s="12"/>
    </row>
    <row r="16" spans="1:10" ht="13" thickBot="1" x14ac:dyDescent="0.3"/>
    <row r="17" spans="1:8" ht="15" customHeight="1" thickTop="1" x14ac:dyDescent="0.25">
      <c r="A17" s="345" t="s">
        <v>23</v>
      </c>
      <c r="B17" s="346"/>
      <c r="C17" s="351" t="s">
        <v>24</v>
      </c>
      <c r="D17" s="351" t="s">
        <v>130</v>
      </c>
      <c r="E17" s="351" t="s">
        <v>25</v>
      </c>
      <c r="F17" s="354" t="s">
        <v>132</v>
      </c>
    </row>
    <row r="18" spans="1:8" ht="14.25" customHeight="1" x14ac:dyDescent="0.25">
      <c r="A18" s="347"/>
      <c r="B18" s="348"/>
      <c r="C18" s="352"/>
      <c r="D18" s="357"/>
      <c r="E18" s="352"/>
      <c r="F18" s="355"/>
    </row>
    <row r="19" spans="1:8" ht="26.25" customHeight="1" x14ac:dyDescent="0.25">
      <c r="A19" s="347"/>
      <c r="B19" s="348"/>
      <c r="C19" s="352"/>
      <c r="D19" s="357"/>
      <c r="E19" s="352"/>
      <c r="F19" s="355"/>
    </row>
    <row r="20" spans="1:8" ht="21" customHeight="1" thickBot="1" x14ac:dyDescent="0.3">
      <c r="A20" s="349"/>
      <c r="B20" s="350"/>
      <c r="C20" s="353"/>
      <c r="D20" s="358"/>
      <c r="E20" s="353"/>
      <c r="F20" s="356"/>
    </row>
    <row r="21" spans="1:8" ht="22" customHeight="1" thickTop="1" thickBot="1" x14ac:dyDescent="0.3">
      <c r="A21" s="370" t="s">
        <v>27</v>
      </c>
      <c r="B21" s="371"/>
      <c r="C21" s="19">
        <f>'Q3 SSDR'!C21</f>
        <v>31706</v>
      </c>
      <c r="D21" s="20">
        <f>'Q4 2019 SS Entry Page'!F34</f>
        <v>0</v>
      </c>
      <c r="E21" s="20">
        <f>D21+'Q3 SSDR'!E21</f>
        <v>1785</v>
      </c>
      <c r="F21" s="20">
        <f>C21-E21</f>
        <v>29921</v>
      </c>
      <c r="G21" s="21"/>
    </row>
    <row r="22" spans="1:8" ht="22" customHeight="1" thickTop="1" thickBot="1" x14ac:dyDescent="0.3">
      <c r="A22" s="374" t="s">
        <v>126</v>
      </c>
      <c r="B22" s="375"/>
      <c r="C22" s="19">
        <f>'Q3 SSDR'!C22</f>
        <v>13554</v>
      </c>
      <c r="D22" s="20">
        <f>'Q4 2019 SS Entry Page'!H34</f>
        <v>0</v>
      </c>
      <c r="E22" s="20">
        <f>D22+'Q3 SSDR'!E22</f>
        <v>776.47499999999991</v>
      </c>
      <c r="F22" s="20">
        <f>C22-E22</f>
        <v>12777.525</v>
      </c>
      <c r="G22" s="21"/>
    </row>
    <row r="23" spans="1:8" ht="22" customHeight="1" thickTop="1" thickBot="1" x14ac:dyDescent="0.3">
      <c r="A23" s="372" t="s">
        <v>28</v>
      </c>
      <c r="B23" s="373"/>
      <c r="C23" s="19">
        <f>'Q3 SSDR'!C23</f>
        <v>900</v>
      </c>
      <c r="D23" s="20">
        <f>'Q4 2019 SS Entry Page'!H40</f>
        <v>0</v>
      </c>
      <c r="E23" s="20">
        <f>D23+'Q3 SSDR'!E23</f>
        <v>0</v>
      </c>
      <c r="F23" s="20">
        <f>C23-E23</f>
        <v>900</v>
      </c>
      <c r="G23" s="21"/>
    </row>
    <row r="24" spans="1:8" ht="22" customHeight="1" thickTop="1" thickBot="1" x14ac:dyDescent="0.3">
      <c r="A24" s="372" t="s">
        <v>29</v>
      </c>
      <c r="B24" s="373"/>
      <c r="C24" s="19">
        <v>0</v>
      </c>
      <c r="D24" s="20">
        <v>0</v>
      </c>
      <c r="E24" s="20">
        <f>D24+'Q3 SSDR'!E24</f>
        <v>0</v>
      </c>
      <c r="F24" s="20">
        <f t="shared" ref="F24:F28" si="0">C24-E24</f>
        <v>0</v>
      </c>
      <c r="G24" s="21"/>
    </row>
    <row r="25" spans="1:8" ht="22" customHeight="1" thickTop="1" thickBot="1" x14ac:dyDescent="0.3">
      <c r="A25" s="372" t="s">
        <v>30</v>
      </c>
      <c r="B25" s="373"/>
      <c r="C25" s="19">
        <f>'Q3 SSDR'!C25</f>
        <v>0</v>
      </c>
      <c r="D25" s="20">
        <f>'Q4 2019 SS Entry Page'!H47</f>
        <v>0</v>
      </c>
      <c r="E25" s="20">
        <f>D25+'Q3 SSDR'!E25</f>
        <v>0</v>
      </c>
      <c r="F25" s="20">
        <f t="shared" si="0"/>
        <v>0</v>
      </c>
      <c r="G25" s="21"/>
      <c r="H25" s="53"/>
    </row>
    <row r="26" spans="1:8" ht="22" customHeight="1" thickTop="1" thickBot="1" x14ac:dyDescent="0.3">
      <c r="A26" s="374" t="s">
        <v>31</v>
      </c>
      <c r="B26" s="375"/>
      <c r="C26" s="19">
        <v>0</v>
      </c>
      <c r="D26" s="20">
        <v>0</v>
      </c>
      <c r="E26" s="20">
        <f>D26+'Q3 SSDR'!E26</f>
        <v>0</v>
      </c>
      <c r="F26" s="20">
        <f t="shared" si="0"/>
        <v>0</v>
      </c>
      <c r="G26" s="21"/>
    </row>
    <row r="27" spans="1:8" ht="22" customHeight="1" thickTop="1" thickBot="1" x14ac:dyDescent="0.3">
      <c r="A27" s="374" t="s">
        <v>32</v>
      </c>
      <c r="B27" s="375"/>
      <c r="C27" s="19">
        <f>'Q3 SSDR'!C27</f>
        <v>0</v>
      </c>
      <c r="D27" s="20">
        <f>'Q4 2019 SS Entry Page'!H49</f>
        <v>0</v>
      </c>
      <c r="E27" s="20">
        <f>D27+'Q3 SSDR'!E27</f>
        <v>0</v>
      </c>
      <c r="F27" s="20">
        <f t="shared" si="0"/>
        <v>0</v>
      </c>
      <c r="G27" s="21"/>
    </row>
    <row r="28" spans="1:8" ht="24.75" customHeight="1" thickTop="1" thickBot="1" x14ac:dyDescent="0.3">
      <c r="A28" s="347" t="s">
        <v>330</v>
      </c>
      <c r="B28" s="348"/>
      <c r="C28" s="19">
        <f>'Q3 SSDR'!C28</f>
        <v>20458</v>
      </c>
      <c r="D28" s="20">
        <f>SUM(D21:D27)*0.452</f>
        <v>0</v>
      </c>
      <c r="E28" s="20">
        <f>D28+'Q3 SSDR'!E28</f>
        <v>1157.7867000000001</v>
      </c>
      <c r="F28" s="20">
        <f t="shared" si="0"/>
        <v>19300.213299999999</v>
      </c>
      <c r="G28" s="21"/>
    </row>
    <row r="29" spans="1:8" ht="22" customHeight="1" thickTop="1" x14ac:dyDescent="0.25">
      <c r="A29" s="372" t="s">
        <v>33</v>
      </c>
      <c r="B29" s="373"/>
      <c r="C29" s="19">
        <f>SUM(C21:C28)</f>
        <v>66618</v>
      </c>
      <c r="D29" s="20">
        <f>SUM(D21:D28)</f>
        <v>0</v>
      </c>
      <c r="E29" s="20">
        <f>SUM(E21:E28)</f>
        <v>3719.2617</v>
      </c>
      <c r="F29" s="20">
        <f>C29-E29</f>
        <v>62898.738299999997</v>
      </c>
      <c r="G29" s="21"/>
    </row>
    <row r="30" spans="1:8" ht="5.25" customHeight="1" x14ac:dyDescent="0.25">
      <c r="A30" s="366"/>
      <c r="B30" s="367"/>
      <c r="C30" s="22"/>
      <c r="D30" s="23"/>
      <c r="E30" s="22"/>
      <c r="F30" s="24"/>
    </row>
    <row r="31" spans="1:8" ht="21.75" customHeight="1" thickBot="1" x14ac:dyDescent="0.35">
      <c r="A31" s="368" t="s">
        <v>34</v>
      </c>
      <c r="B31" s="369"/>
      <c r="C31" s="25"/>
      <c r="D31" s="26">
        <f>SUM(D29)</f>
        <v>0</v>
      </c>
      <c r="E31" s="27"/>
      <c r="F31" s="28"/>
    </row>
    <row r="32" spans="1:8" ht="12.75" customHeight="1" thickTop="1" x14ac:dyDescent="0.3">
      <c r="A32" s="29"/>
      <c r="B32" s="29"/>
      <c r="C32" s="30"/>
      <c r="D32" s="31"/>
      <c r="E32" s="86" t="s">
        <v>133</v>
      </c>
      <c r="F32" s="87">
        <f>E29/C29</f>
        <v>5.5829681167252093E-2</v>
      </c>
    </row>
    <row r="33" spans="1:6" ht="12" customHeight="1" x14ac:dyDescent="0.3">
      <c r="A33" s="9"/>
      <c r="B33" s="9"/>
      <c r="C33" s="9"/>
      <c r="D33" s="9"/>
      <c r="E33" s="86" t="s">
        <v>135</v>
      </c>
      <c r="F33" s="88">
        <f>(E29/(E29+'Q4 Invoice'!E29))</f>
        <v>0.47092646470774785</v>
      </c>
    </row>
    <row r="34" spans="1:6" ht="12" customHeight="1" x14ac:dyDescent="0.25">
      <c r="A34" s="32" t="s">
        <v>103</v>
      </c>
      <c r="B34" s="33"/>
      <c r="C34" s="33"/>
      <c r="D34" s="33"/>
      <c r="E34" s="33"/>
      <c r="F34" s="33"/>
    </row>
    <row r="35" spans="1:6" x14ac:dyDescent="0.25">
      <c r="A35" s="34" t="s">
        <v>35</v>
      </c>
      <c r="B35" s="35"/>
      <c r="C35" s="35"/>
      <c r="D35" s="36"/>
      <c r="E35" s="35"/>
      <c r="F35" s="36"/>
    </row>
    <row r="36" spans="1:6" x14ac:dyDescent="0.25">
      <c r="A36" s="34" t="s">
        <v>104</v>
      </c>
      <c r="B36" s="35"/>
      <c r="C36" s="35"/>
      <c r="D36" s="36"/>
      <c r="E36" s="35"/>
      <c r="F36" s="36"/>
    </row>
    <row r="37" spans="1:6" x14ac:dyDescent="0.25">
      <c r="A37" s="34" t="s">
        <v>105</v>
      </c>
      <c r="B37" s="35"/>
      <c r="C37" s="35"/>
      <c r="D37" s="36"/>
      <c r="E37" s="35"/>
      <c r="F37" s="36"/>
    </row>
    <row r="38" spans="1:6" ht="13" x14ac:dyDescent="0.3">
      <c r="C38" s="37"/>
      <c r="D38" s="38"/>
      <c r="F38" s="18"/>
    </row>
    <row r="39" spans="1:6" x14ac:dyDescent="0.25">
      <c r="A39" s="2" t="s">
        <v>36</v>
      </c>
      <c r="C39" s="39"/>
      <c r="D39" s="2" t="s">
        <v>37</v>
      </c>
      <c r="E39" s="40"/>
      <c r="F39" s="39"/>
    </row>
    <row r="40" spans="1:6" x14ac:dyDescent="0.25">
      <c r="A40" s="2" t="s">
        <v>38</v>
      </c>
      <c r="D40" s="39" t="s">
        <v>39</v>
      </c>
      <c r="F40" s="39"/>
    </row>
    <row r="41" spans="1:6" ht="24" customHeight="1" x14ac:dyDescent="0.25">
      <c r="A41" s="9" t="s">
        <v>36</v>
      </c>
      <c r="C41" s="9"/>
      <c r="D41" s="2" t="s">
        <v>40</v>
      </c>
      <c r="E41" s="40"/>
    </row>
    <row r="42" spans="1:6" x14ac:dyDescent="0.25">
      <c r="A42" s="2" t="s">
        <v>41</v>
      </c>
      <c r="D42" s="2" t="s">
        <v>39</v>
      </c>
    </row>
    <row r="45" spans="1:6" x14ac:dyDescent="0.25">
      <c r="C45" s="37"/>
      <c r="D45" s="37"/>
    </row>
    <row r="47" spans="1:6" x14ac:dyDescent="0.25">
      <c r="E47" s="35"/>
      <c r="F47" s="41" t="s">
        <v>136</v>
      </c>
    </row>
    <row r="48" spans="1:6" ht="13" x14ac:dyDescent="0.3">
      <c r="A48" s="359" t="s">
        <v>42</v>
      </c>
      <c r="B48" s="359"/>
      <c r="C48" s="359"/>
      <c r="D48" s="359"/>
      <c r="E48" s="359"/>
      <c r="F48" s="359"/>
    </row>
    <row r="50" spans="1:2" x14ac:dyDescent="0.25">
      <c r="A50" s="42" t="s">
        <v>43</v>
      </c>
      <c r="B50" s="43"/>
    </row>
    <row r="51" spans="1:2" x14ac:dyDescent="0.25">
      <c r="A51" s="34" t="s">
        <v>44</v>
      </c>
    </row>
    <row r="52" spans="1:2" x14ac:dyDescent="0.25">
      <c r="A52" s="34" t="s">
        <v>45</v>
      </c>
    </row>
    <row r="53" spans="1:2" x14ac:dyDescent="0.25">
      <c r="A53" s="34" t="s">
        <v>109</v>
      </c>
    </row>
    <row r="54" spans="1:2" x14ac:dyDescent="0.25">
      <c r="A54" s="34"/>
    </row>
    <row r="55" spans="1:2" x14ac:dyDescent="0.25">
      <c r="A55" s="34" t="s">
        <v>46</v>
      </c>
    </row>
    <row r="56" spans="1:2" x14ac:dyDescent="0.25">
      <c r="A56" s="34"/>
    </row>
    <row r="57" spans="1:2" x14ac:dyDescent="0.25">
      <c r="A57" s="42" t="s">
        <v>47</v>
      </c>
      <c r="B57" s="43"/>
    </row>
    <row r="58" spans="1:2" x14ac:dyDescent="0.25">
      <c r="A58" s="34" t="s">
        <v>48</v>
      </c>
    </row>
    <row r="59" spans="1:2" x14ac:dyDescent="0.25">
      <c r="A59" s="34" t="s">
        <v>49</v>
      </c>
    </row>
    <row r="60" spans="1:2" x14ac:dyDescent="0.25">
      <c r="A60" s="34"/>
    </row>
    <row r="61" spans="1:2" x14ac:dyDescent="0.25">
      <c r="A61" s="34" t="s">
        <v>50</v>
      </c>
    </row>
    <row r="62" spans="1:2" x14ac:dyDescent="0.25">
      <c r="A62" s="34" t="s">
        <v>51</v>
      </c>
    </row>
    <row r="63" spans="1:2" x14ac:dyDescent="0.25">
      <c r="A63" s="34" t="s">
        <v>52</v>
      </c>
    </row>
    <row r="64" spans="1:2" x14ac:dyDescent="0.25">
      <c r="A64" s="34" t="s">
        <v>53</v>
      </c>
    </row>
    <row r="65" spans="1:1" x14ac:dyDescent="0.25">
      <c r="A65" s="34" t="s">
        <v>54</v>
      </c>
    </row>
    <row r="66" spans="1:1" x14ac:dyDescent="0.25">
      <c r="A66" s="34" t="s">
        <v>53</v>
      </c>
    </row>
    <row r="67" spans="1:1" x14ac:dyDescent="0.25">
      <c r="A67" s="34" t="s">
        <v>55</v>
      </c>
    </row>
    <row r="68" spans="1:1" x14ac:dyDescent="0.25">
      <c r="A68" s="34"/>
    </row>
    <row r="69" spans="1:1" x14ac:dyDescent="0.25">
      <c r="A69" s="34" t="s">
        <v>56</v>
      </c>
    </row>
    <row r="70" spans="1:1" x14ac:dyDescent="0.25">
      <c r="A70" s="34"/>
    </row>
    <row r="71" spans="1:1" x14ac:dyDescent="0.25">
      <c r="A71" s="34" t="s">
        <v>57</v>
      </c>
    </row>
    <row r="72" spans="1:1" x14ac:dyDescent="0.25">
      <c r="A72" s="34" t="s">
        <v>58</v>
      </c>
    </row>
    <row r="73" spans="1:1" x14ac:dyDescent="0.25">
      <c r="A73" s="34"/>
    </row>
    <row r="74" spans="1:1" x14ac:dyDescent="0.25">
      <c r="A74" s="34" t="s">
        <v>59</v>
      </c>
    </row>
    <row r="75" spans="1:1" x14ac:dyDescent="0.25">
      <c r="A75" s="34"/>
    </row>
    <row r="76" spans="1:1" x14ac:dyDescent="0.25">
      <c r="A76" s="34" t="s">
        <v>60</v>
      </c>
    </row>
    <row r="77" spans="1:1" x14ac:dyDescent="0.25">
      <c r="A77" s="34" t="s">
        <v>61</v>
      </c>
    </row>
    <row r="78" spans="1:1" x14ac:dyDescent="0.25">
      <c r="A78" s="34" t="s">
        <v>62</v>
      </c>
    </row>
    <row r="79" spans="1:1" x14ac:dyDescent="0.25">
      <c r="A79" s="34"/>
    </row>
    <row r="80" spans="1:1" x14ac:dyDescent="0.25">
      <c r="A80" s="34" t="s">
        <v>63</v>
      </c>
    </row>
    <row r="81" spans="1:1" x14ac:dyDescent="0.25">
      <c r="A81" s="34"/>
    </row>
    <row r="82" spans="1:1" x14ac:dyDescent="0.25">
      <c r="A82" s="34" t="s">
        <v>64</v>
      </c>
    </row>
    <row r="83" spans="1:1" x14ac:dyDescent="0.25">
      <c r="A83" s="34"/>
    </row>
    <row r="84" spans="1:1" x14ac:dyDescent="0.25">
      <c r="A84" s="42" t="s">
        <v>65</v>
      </c>
    </row>
    <row r="85" spans="1:1" x14ac:dyDescent="0.25">
      <c r="A85" s="34" t="s">
        <v>110</v>
      </c>
    </row>
    <row r="86" spans="1:1" x14ac:dyDescent="0.25">
      <c r="A86" s="34"/>
    </row>
    <row r="87" spans="1:1" x14ac:dyDescent="0.25">
      <c r="A87" s="42" t="s">
        <v>66</v>
      </c>
    </row>
    <row r="88" spans="1:1" x14ac:dyDescent="0.25">
      <c r="A88" s="34" t="s">
        <v>67</v>
      </c>
    </row>
    <row r="89" spans="1:1" x14ac:dyDescent="0.25">
      <c r="A89" s="34" t="s">
        <v>68</v>
      </c>
    </row>
    <row r="90" spans="1:1" x14ac:dyDescent="0.25">
      <c r="A90" s="34"/>
    </row>
    <row r="91" spans="1:1" x14ac:dyDescent="0.25">
      <c r="A91" s="42" t="s">
        <v>69</v>
      </c>
    </row>
    <row r="92" spans="1:1" x14ac:dyDescent="0.25">
      <c r="A92" s="34" t="s">
        <v>70</v>
      </c>
    </row>
    <row r="93" spans="1:1" x14ac:dyDescent="0.25">
      <c r="A93" s="34"/>
    </row>
    <row r="94" spans="1:1" x14ac:dyDescent="0.25">
      <c r="A94" s="42" t="s">
        <v>71</v>
      </c>
    </row>
    <row r="95" spans="1:1" x14ac:dyDescent="0.25">
      <c r="A95" s="34" t="s">
        <v>72</v>
      </c>
    </row>
    <row r="96" spans="1:1" x14ac:dyDescent="0.25">
      <c r="A96" s="34" t="s">
        <v>73</v>
      </c>
    </row>
    <row r="97" spans="1:6" x14ac:dyDescent="0.25">
      <c r="A97" s="34"/>
    </row>
    <row r="98" spans="1:6" x14ac:dyDescent="0.25">
      <c r="A98" s="42" t="s">
        <v>74</v>
      </c>
      <c r="B98" s="43"/>
    </row>
    <row r="99" spans="1:6" x14ac:dyDescent="0.25">
      <c r="A99" s="34" t="s">
        <v>75</v>
      </c>
      <c r="B99" s="43"/>
    </row>
    <row r="100" spans="1:6" x14ac:dyDescent="0.25">
      <c r="A100" s="34"/>
      <c r="B100" s="43"/>
    </row>
    <row r="101" spans="1:6" x14ac:dyDescent="0.25">
      <c r="A101" s="34"/>
      <c r="B101" s="43"/>
    </row>
    <row r="102" spans="1:6" x14ac:dyDescent="0.25">
      <c r="A102" s="34"/>
      <c r="B102" s="43"/>
      <c r="E102" s="35"/>
      <c r="F102" s="2" t="s">
        <v>108</v>
      </c>
    </row>
    <row r="103" spans="1:6" x14ac:dyDescent="0.25">
      <c r="A103" s="34"/>
      <c r="B103" s="43"/>
    </row>
    <row r="104" spans="1:6" x14ac:dyDescent="0.25">
      <c r="E104" s="35"/>
    </row>
  </sheetData>
  <mergeCells count="22">
    <mergeCell ref="A48:F48"/>
    <mergeCell ref="A21:B21"/>
    <mergeCell ref="A22:B22"/>
    <mergeCell ref="A23:B23"/>
    <mergeCell ref="A24:B24"/>
    <mergeCell ref="A25:B25"/>
    <mergeCell ref="A26:B26"/>
    <mergeCell ref="A27:B27"/>
    <mergeCell ref="A28:B28"/>
    <mergeCell ref="A29:B29"/>
    <mergeCell ref="A30:B30"/>
    <mergeCell ref="A31:B31"/>
    <mergeCell ref="A1:F1"/>
    <mergeCell ref="A2:F2"/>
    <mergeCell ref="A3:F3"/>
    <mergeCell ref="C7:F7"/>
    <mergeCell ref="D9:F9"/>
    <mergeCell ref="A17:B20"/>
    <mergeCell ref="C17:C20"/>
    <mergeCell ref="D17:D20"/>
    <mergeCell ref="E17:E20"/>
    <mergeCell ref="F17:F20"/>
  </mergeCells>
  <pageMargins left="0.25" right="0.25" top="0.75" bottom="0.75" header="0.5" footer="0.25"/>
  <pageSetup scale="94" fitToHeight="0" orientation="portrait" r:id="rId1"/>
  <headerFooter alignWithMargins="0"/>
  <rowBreaks count="1" manualBreakCount="1">
    <brk id="47"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2"/>
  <sheetViews>
    <sheetView workbookViewId="0">
      <selection activeCell="A3" sqref="A3:H4"/>
    </sheetView>
  </sheetViews>
  <sheetFormatPr defaultRowHeight="12.5" x14ac:dyDescent="0.25"/>
  <cols>
    <col min="1" max="1" width="10.7265625" style="46" customWidth="1"/>
    <col min="2" max="2" width="25.453125" style="46" customWidth="1"/>
    <col min="3" max="3" width="19.26953125" style="46" customWidth="1"/>
    <col min="4" max="4" width="11.7265625" style="46" customWidth="1"/>
    <col min="5" max="5" width="11" style="46" customWidth="1"/>
    <col min="6" max="6" width="14.54296875" style="46" customWidth="1"/>
    <col min="7" max="7" width="10.7265625" style="46" customWidth="1"/>
    <col min="8" max="8" width="13.54296875" style="46" customWidth="1"/>
    <col min="9" max="10" width="12.81640625" style="46" hidden="1" customWidth="1"/>
    <col min="11" max="249" width="8.81640625" style="46"/>
    <col min="250" max="250" width="29.7265625" style="46" bestFit="1" customWidth="1"/>
    <col min="251" max="251" width="43.453125" style="46" bestFit="1" customWidth="1"/>
    <col min="252" max="252" width="11.26953125" style="46" customWidth="1"/>
    <col min="253" max="253" width="14.453125" style="46" customWidth="1"/>
    <col min="254" max="254" width="14.26953125" style="46" bestFit="1" customWidth="1"/>
    <col min="255" max="255" width="10" style="46" customWidth="1"/>
    <col min="256" max="256" width="8.81640625" style="46"/>
    <col min="257" max="257" width="12.81640625" style="46" customWidth="1"/>
    <col min="258" max="258" width="8.81640625" style="46"/>
    <col min="259" max="259" width="12.1796875" style="46" customWidth="1"/>
    <col min="260" max="505" width="8.81640625" style="46"/>
    <col min="506" max="506" width="29.7265625" style="46" bestFit="1" customWidth="1"/>
    <col min="507" max="507" width="43.453125" style="46" bestFit="1" customWidth="1"/>
    <col min="508" max="508" width="11.26953125" style="46" customWidth="1"/>
    <col min="509" max="509" width="14.453125" style="46" customWidth="1"/>
    <col min="510" max="510" width="14.26953125" style="46" bestFit="1" customWidth="1"/>
    <col min="511" max="511" width="10" style="46" customWidth="1"/>
    <col min="512" max="512" width="8.81640625" style="46"/>
    <col min="513" max="513" width="12.81640625" style="46" customWidth="1"/>
    <col min="514" max="514" width="8.81640625" style="46"/>
    <col min="515" max="515" width="12.1796875" style="46" customWidth="1"/>
    <col min="516" max="761" width="8.81640625" style="46"/>
    <col min="762" max="762" width="29.7265625" style="46" bestFit="1" customWidth="1"/>
    <col min="763" max="763" width="43.453125" style="46" bestFit="1" customWidth="1"/>
    <col min="764" max="764" width="11.26953125" style="46" customWidth="1"/>
    <col min="765" max="765" width="14.453125" style="46" customWidth="1"/>
    <col min="766" max="766" width="14.26953125" style="46" bestFit="1" customWidth="1"/>
    <col min="767" max="767" width="10" style="46" customWidth="1"/>
    <col min="768" max="768" width="8.81640625" style="46"/>
    <col min="769" max="769" width="12.81640625" style="46" customWidth="1"/>
    <col min="770" max="770" width="8.81640625" style="46"/>
    <col min="771" max="771" width="12.1796875" style="46" customWidth="1"/>
    <col min="772" max="1017" width="8.81640625" style="46"/>
    <col min="1018" max="1018" width="29.7265625" style="46" bestFit="1" customWidth="1"/>
    <col min="1019" max="1019" width="43.453125" style="46" bestFit="1" customWidth="1"/>
    <col min="1020" max="1020" width="11.26953125" style="46" customWidth="1"/>
    <col min="1021" max="1021" width="14.453125" style="46" customWidth="1"/>
    <col min="1022" max="1022" width="14.26953125" style="46" bestFit="1" customWidth="1"/>
    <col min="1023" max="1023" width="10" style="46" customWidth="1"/>
    <col min="1024" max="1024" width="8.81640625" style="46"/>
    <col min="1025" max="1025" width="12.81640625" style="46" customWidth="1"/>
    <col min="1026" max="1026" width="8.81640625" style="46"/>
    <col min="1027" max="1027" width="12.1796875" style="46" customWidth="1"/>
    <col min="1028" max="1273" width="8.81640625" style="46"/>
    <col min="1274" max="1274" width="29.7265625" style="46" bestFit="1" customWidth="1"/>
    <col min="1275" max="1275" width="43.453125" style="46" bestFit="1" customWidth="1"/>
    <col min="1276" max="1276" width="11.26953125" style="46" customWidth="1"/>
    <col min="1277" max="1277" width="14.453125" style="46" customWidth="1"/>
    <col min="1278" max="1278" width="14.26953125" style="46" bestFit="1" customWidth="1"/>
    <col min="1279" max="1279" width="10" style="46" customWidth="1"/>
    <col min="1280" max="1280" width="8.81640625" style="46"/>
    <col min="1281" max="1281" width="12.81640625" style="46" customWidth="1"/>
    <col min="1282" max="1282" width="8.81640625" style="46"/>
    <col min="1283" max="1283" width="12.1796875" style="46" customWidth="1"/>
    <col min="1284" max="1529" width="8.81640625" style="46"/>
    <col min="1530" max="1530" width="29.7265625" style="46" bestFit="1" customWidth="1"/>
    <col min="1531" max="1531" width="43.453125" style="46" bestFit="1" customWidth="1"/>
    <col min="1532" max="1532" width="11.26953125" style="46" customWidth="1"/>
    <col min="1533" max="1533" width="14.453125" style="46" customWidth="1"/>
    <col min="1534" max="1534" width="14.26953125" style="46" bestFit="1" customWidth="1"/>
    <col min="1535" max="1535" width="10" style="46" customWidth="1"/>
    <col min="1536" max="1536" width="8.81640625" style="46"/>
    <col min="1537" max="1537" width="12.81640625" style="46" customWidth="1"/>
    <col min="1538" max="1538" width="8.81640625" style="46"/>
    <col min="1539" max="1539" width="12.1796875" style="46" customWidth="1"/>
    <col min="1540" max="1785" width="8.81640625" style="46"/>
    <col min="1786" max="1786" width="29.7265625" style="46" bestFit="1" customWidth="1"/>
    <col min="1787" max="1787" width="43.453125" style="46" bestFit="1" customWidth="1"/>
    <col min="1788" max="1788" width="11.26953125" style="46" customWidth="1"/>
    <col min="1789" max="1789" width="14.453125" style="46" customWidth="1"/>
    <col min="1790" max="1790" width="14.26953125" style="46" bestFit="1" customWidth="1"/>
    <col min="1791" max="1791" width="10" style="46" customWidth="1"/>
    <col min="1792" max="1792" width="8.81640625" style="46"/>
    <col min="1793" max="1793" width="12.81640625" style="46" customWidth="1"/>
    <col min="1794" max="1794" width="8.81640625" style="46"/>
    <col min="1795" max="1795" width="12.1796875" style="46" customWidth="1"/>
    <col min="1796" max="2041" width="8.81640625" style="46"/>
    <col min="2042" max="2042" width="29.7265625" style="46" bestFit="1" customWidth="1"/>
    <col min="2043" max="2043" width="43.453125" style="46" bestFit="1" customWidth="1"/>
    <col min="2044" max="2044" width="11.26953125" style="46" customWidth="1"/>
    <col min="2045" max="2045" width="14.453125" style="46" customWidth="1"/>
    <col min="2046" max="2046" width="14.26953125" style="46" bestFit="1" customWidth="1"/>
    <col min="2047" max="2047" width="10" style="46" customWidth="1"/>
    <col min="2048" max="2048" width="8.81640625" style="46"/>
    <col min="2049" max="2049" width="12.81640625" style="46" customWidth="1"/>
    <col min="2050" max="2050" width="8.81640625" style="46"/>
    <col min="2051" max="2051" width="12.1796875" style="46" customWidth="1"/>
    <col min="2052" max="2297" width="8.81640625" style="46"/>
    <col min="2298" max="2298" width="29.7265625" style="46" bestFit="1" customWidth="1"/>
    <col min="2299" max="2299" width="43.453125" style="46" bestFit="1" customWidth="1"/>
    <col min="2300" max="2300" width="11.26953125" style="46" customWidth="1"/>
    <col min="2301" max="2301" width="14.453125" style="46" customWidth="1"/>
    <col min="2302" max="2302" width="14.26953125" style="46" bestFit="1" customWidth="1"/>
    <col min="2303" max="2303" width="10" style="46" customWidth="1"/>
    <col min="2304" max="2304" width="8.81640625" style="46"/>
    <col min="2305" max="2305" width="12.81640625" style="46" customWidth="1"/>
    <col min="2306" max="2306" width="8.81640625" style="46"/>
    <col min="2307" max="2307" width="12.1796875" style="46" customWidth="1"/>
    <col min="2308" max="2553" width="8.81640625" style="46"/>
    <col min="2554" max="2554" width="29.7265625" style="46" bestFit="1" customWidth="1"/>
    <col min="2555" max="2555" width="43.453125" style="46" bestFit="1" customWidth="1"/>
    <col min="2556" max="2556" width="11.26953125" style="46" customWidth="1"/>
    <col min="2557" max="2557" width="14.453125" style="46" customWidth="1"/>
    <col min="2558" max="2558" width="14.26953125" style="46" bestFit="1" customWidth="1"/>
    <col min="2559" max="2559" width="10" style="46" customWidth="1"/>
    <col min="2560" max="2560" width="8.81640625" style="46"/>
    <col min="2561" max="2561" width="12.81640625" style="46" customWidth="1"/>
    <col min="2562" max="2562" width="8.81640625" style="46"/>
    <col min="2563" max="2563" width="12.1796875" style="46" customWidth="1"/>
    <col min="2564" max="2809" width="8.81640625" style="46"/>
    <col min="2810" max="2810" width="29.7265625" style="46" bestFit="1" customWidth="1"/>
    <col min="2811" max="2811" width="43.453125" style="46" bestFit="1" customWidth="1"/>
    <col min="2812" max="2812" width="11.26953125" style="46" customWidth="1"/>
    <col min="2813" max="2813" width="14.453125" style="46" customWidth="1"/>
    <col min="2814" max="2814" width="14.26953125" style="46" bestFit="1" customWidth="1"/>
    <col min="2815" max="2815" width="10" style="46" customWidth="1"/>
    <col min="2816" max="2816" width="8.81640625" style="46"/>
    <col min="2817" max="2817" width="12.81640625" style="46" customWidth="1"/>
    <col min="2818" max="2818" width="8.81640625" style="46"/>
    <col min="2819" max="2819" width="12.1796875" style="46" customWidth="1"/>
    <col min="2820" max="3065" width="8.81640625" style="46"/>
    <col min="3066" max="3066" width="29.7265625" style="46" bestFit="1" customWidth="1"/>
    <col min="3067" max="3067" width="43.453125" style="46" bestFit="1" customWidth="1"/>
    <col min="3068" max="3068" width="11.26953125" style="46" customWidth="1"/>
    <col min="3069" max="3069" width="14.453125" style="46" customWidth="1"/>
    <col min="3070" max="3070" width="14.26953125" style="46" bestFit="1" customWidth="1"/>
    <col min="3071" max="3071" width="10" style="46" customWidth="1"/>
    <col min="3072" max="3072" width="8.81640625" style="46"/>
    <col min="3073" max="3073" width="12.81640625" style="46" customWidth="1"/>
    <col min="3074" max="3074" width="8.81640625" style="46"/>
    <col min="3075" max="3075" width="12.1796875" style="46" customWidth="1"/>
    <col min="3076" max="3321" width="8.81640625" style="46"/>
    <col min="3322" max="3322" width="29.7265625" style="46" bestFit="1" customWidth="1"/>
    <col min="3323" max="3323" width="43.453125" style="46" bestFit="1" customWidth="1"/>
    <col min="3324" max="3324" width="11.26953125" style="46" customWidth="1"/>
    <col min="3325" max="3325" width="14.453125" style="46" customWidth="1"/>
    <col min="3326" max="3326" width="14.26953125" style="46" bestFit="1" customWidth="1"/>
    <col min="3327" max="3327" width="10" style="46" customWidth="1"/>
    <col min="3328" max="3328" width="8.81640625" style="46"/>
    <col min="3329" max="3329" width="12.81640625" style="46" customWidth="1"/>
    <col min="3330" max="3330" width="8.81640625" style="46"/>
    <col min="3331" max="3331" width="12.1796875" style="46" customWidth="1"/>
    <col min="3332" max="3577" width="8.81640625" style="46"/>
    <col min="3578" max="3578" width="29.7265625" style="46" bestFit="1" customWidth="1"/>
    <col min="3579" max="3579" width="43.453125" style="46" bestFit="1" customWidth="1"/>
    <col min="3580" max="3580" width="11.26953125" style="46" customWidth="1"/>
    <col min="3581" max="3581" width="14.453125" style="46" customWidth="1"/>
    <col min="3582" max="3582" width="14.26953125" style="46" bestFit="1" customWidth="1"/>
    <col min="3583" max="3583" width="10" style="46" customWidth="1"/>
    <col min="3584" max="3584" width="8.81640625" style="46"/>
    <col min="3585" max="3585" width="12.81640625" style="46" customWidth="1"/>
    <col min="3586" max="3586" width="8.81640625" style="46"/>
    <col min="3587" max="3587" width="12.1796875" style="46" customWidth="1"/>
    <col min="3588" max="3833" width="8.81640625" style="46"/>
    <col min="3834" max="3834" width="29.7265625" style="46" bestFit="1" customWidth="1"/>
    <col min="3835" max="3835" width="43.453125" style="46" bestFit="1" customWidth="1"/>
    <col min="3836" max="3836" width="11.26953125" style="46" customWidth="1"/>
    <col min="3837" max="3837" width="14.453125" style="46" customWidth="1"/>
    <col min="3838" max="3838" width="14.26953125" style="46" bestFit="1" customWidth="1"/>
    <col min="3839" max="3839" width="10" style="46" customWidth="1"/>
    <col min="3840" max="3840" width="8.81640625" style="46"/>
    <col min="3841" max="3841" width="12.81640625" style="46" customWidth="1"/>
    <col min="3842" max="3842" width="8.81640625" style="46"/>
    <col min="3843" max="3843" width="12.1796875" style="46" customWidth="1"/>
    <col min="3844" max="4089" width="8.81640625" style="46"/>
    <col min="4090" max="4090" width="29.7265625" style="46" bestFit="1" customWidth="1"/>
    <col min="4091" max="4091" width="43.453125" style="46" bestFit="1" customWidth="1"/>
    <col min="4092" max="4092" width="11.26953125" style="46" customWidth="1"/>
    <col min="4093" max="4093" width="14.453125" style="46" customWidth="1"/>
    <col min="4094" max="4094" width="14.26953125" style="46" bestFit="1" customWidth="1"/>
    <col min="4095" max="4095" width="10" style="46" customWidth="1"/>
    <col min="4096" max="4096" width="8.81640625" style="46"/>
    <col min="4097" max="4097" width="12.81640625" style="46" customWidth="1"/>
    <col min="4098" max="4098" width="8.81640625" style="46"/>
    <col min="4099" max="4099" width="12.1796875" style="46" customWidth="1"/>
    <col min="4100" max="4345" width="8.81640625" style="46"/>
    <col min="4346" max="4346" width="29.7265625" style="46" bestFit="1" customWidth="1"/>
    <col min="4347" max="4347" width="43.453125" style="46" bestFit="1" customWidth="1"/>
    <col min="4348" max="4348" width="11.26953125" style="46" customWidth="1"/>
    <col min="4349" max="4349" width="14.453125" style="46" customWidth="1"/>
    <col min="4350" max="4350" width="14.26953125" style="46" bestFit="1" customWidth="1"/>
    <col min="4351" max="4351" width="10" style="46" customWidth="1"/>
    <col min="4352" max="4352" width="8.81640625" style="46"/>
    <col min="4353" max="4353" width="12.81640625" style="46" customWidth="1"/>
    <col min="4354" max="4354" width="8.81640625" style="46"/>
    <col min="4355" max="4355" width="12.1796875" style="46" customWidth="1"/>
    <col min="4356" max="4601" width="8.81640625" style="46"/>
    <col min="4602" max="4602" width="29.7265625" style="46" bestFit="1" customWidth="1"/>
    <col min="4603" max="4603" width="43.453125" style="46" bestFit="1" customWidth="1"/>
    <col min="4604" max="4604" width="11.26953125" style="46" customWidth="1"/>
    <col min="4605" max="4605" width="14.453125" style="46" customWidth="1"/>
    <col min="4606" max="4606" width="14.26953125" style="46" bestFit="1" customWidth="1"/>
    <col min="4607" max="4607" width="10" style="46" customWidth="1"/>
    <col min="4608" max="4608" width="8.81640625" style="46"/>
    <col min="4609" max="4609" width="12.81640625" style="46" customWidth="1"/>
    <col min="4610" max="4610" width="8.81640625" style="46"/>
    <col min="4611" max="4611" width="12.1796875" style="46" customWidth="1"/>
    <col min="4612" max="4857" width="8.81640625" style="46"/>
    <col min="4858" max="4858" width="29.7265625" style="46" bestFit="1" customWidth="1"/>
    <col min="4859" max="4859" width="43.453125" style="46" bestFit="1" customWidth="1"/>
    <col min="4860" max="4860" width="11.26953125" style="46" customWidth="1"/>
    <col min="4861" max="4861" width="14.453125" style="46" customWidth="1"/>
    <col min="4862" max="4862" width="14.26953125" style="46" bestFit="1" customWidth="1"/>
    <col min="4863" max="4863" width="10" style="46" customWidth="1"/>
    <col min="4864" max="4864" width="8.81640625" style="46"/>
    <col min="4865" max="4865" width="12.81640625" style="46" customWidth="1"/>
    <col min="4866" max="4866" width="8.81640625" style="46"/>
    <col min="4867" max="4867" width="12.1796875" style="46" customWidth="1"/>
    <col min="4868" max="5113" width="8.81640625" style="46"/>
    <col min="5114" max="5114" width="29.7265625" style="46" bestFit="1" customWidth="1"/>
    <col min="5115" max="5115" width="43.453125" style="46" bestFit="1" customWidth="1"/>
    <col min="5116" max="5116" width="11.26953125" style="46" customWidth="1"/>
    <col min="5117" max="5117" width="14.453125" style="46" customWidth="1"/>
    <col min="5118" max="5118" width="14.26953125" style="46" bestFit="1" customWidth="1"/>
    <col min="5119" max="5119" width="10" style="46" customWidth="1"/>
    <col min="5120" max="5120" width="8.81640625" style="46"/>
    <col min="5121" max="5121" width="12.81640625" style="46" customWidth="1"/>
    <col min="5122" max="5122" width="8.81640625" style="46"/>
    <col min="5123" max="5123" width="12.1796875" style="46" customWidth="1"/>
    <col min="5124" max="5369" width="8.81640625" style="46"/>
    <col min="5370" max="5370" width="29.7265625" style="46" bestFit="1" customWidth="1"/>
    <col min="5371" max="5371" width="43.453125" style="46" bestFit="1" customWidth="1"/>
    <col min="5372" max="5372" width="11.26953125" style="46" customWidth="1"/>
    <col min="5373" max="5373" width="14.453125" style="46" customWidth="1"/>
    <col min="5374" max="5374" width="14.26953125" style="46" bestFit="1" customWidth="1"/>
    <col min="5375" max="5375" width="10" style="46" customWidth="1"/>
    <col min="5376" max="5376" width="8.81640625" style="46"/>
    <col min="5377" max="5377" width="12.81640625" style="46" customWidth="1"/>
    <col min="5378" max="5378" width="8.81640625" style="46"/>
    <col min="5379" max="5379" width="12.1796875" style="46" customWidth="1"/>
    <col min="5380" max="5625" width="8.81640625" style="46"/>
    <col min="5626" max="5626" width="29.7265625" style="46" bestFit="1" customWidth="1"/>
    <col min="5627" max="5627" width="43.453125" style="46" bestFit="1" customWidth="1"/>
    <col min="5628" max="5628" width="11.26953125" style="46" customWidth="1"/>
    <col min="5629" max="5629" width="14.453125" style="46" customWidth="1"/>
    <col min="5630" max="5630" width="14.26953125" style="46" bestFit="1" customWidth="1"/>
    <col min="5631" max="5631" width="10" style="46" customWidth="1"/>
    <col min="5632" max="5632" width="8.81640625" style="46"/>
    <col min="5633" max="5633" width="12.81640625" style="46" customWidth="1"/>
    <col min="5634" max="5634" width="8.81640625" style="46"/>
    <col min="5635" max="5635" width="12.1796875" style="46" customWidth="1"/>
    <col min="5636" max="5881" width="8.81640625" style="46"/>
    <col min="5882" max="5882" width="29.7265625" style="46" bestFit="1" customWidth="1"/>
    <col min="5883" max="5883" width="43.453125" style="46" bestFit="1" customWidth="1"/>
    <col min="5884" max="5884" width="11.26953125" style="46" customWidth="1"/>
    <col min="5885" max="5885" width="14.453125" style="46" customWidth="1"/>
    <col min="5886" max="5886" width="14.26953125" style="46" bestFit="1" customWidth="1"/>
    <col min="5887" max="5887" width="10" style="46" customWidth="1"/>
    <col min="5888" max="5888" width="8.81640625" style="46"/>
    <col min="5889" max="5889" width="12.81640625" style="46" customWidth="1"/>
    <col min="5890" max="5890" width="8.81640625" style="46"/>
    <col min="5891" max="5891" width="12.1796875" style="46" customWidth="1"/>
    <col min="5892" max="6137" width="8.81640625" style="46"/>
    <col min="6138" max="6138" width="29.7265625" style="46" bestFit="1" customWidth="1"/>
    <col min="6139" max="6139" width="43.453125" style="46" bestFit="1" customWidth="1"/>
    <col min="6140" max="6140" width="11.26953125" style="46" customWidth="1"/>
    <col min="6141" max="6141" width="14.453125" style="46" customWidth="1"/>
    <col min="6142" max="6142" width="14.26953125" style="46" bestFit="1" customWidth="1"/>
    <col min="6143" max="6143" width="10" style="46" customWidth="1"/>
    <col min="6144" max="6144" width="8.81640625" style="46"/>
    <col min="6145" max="6145" width="12.81640625" style="46" customWidth="1"/>
    <col min="6146" max="6146" width="8.81640625" style="46"/>
    <col min="6147" max="6147" width="12.1796875" style="46" customWidth="1"/>
    <col min="6148" max="6393" width="8.81640625" style="46"/>
    <col min="6394" max="6394" width="29.7265625" style="46" bestFit="1" customWidth="1"/>
    <col min="6395" max="6395" width="43.453125" style="46" bestFit="1" customWidth="1"/>
    <col min="6396" max="6396" width="11.26953125" style="46" customWidth="1"/>
    <col min="6397" max="6397" width="14.453125" style="46" customWidth="1"/>
    <col min="6398" max="6398" width="14.26953125" style="46" bestFit="1" customWidth="1"/>
    <col min="6399" max="6399" width="10" style="46" customWidth="1"/>
    <col min="6400" max="6400" width="8.81640625" style="46"/>
    <col min="6401" max="6401" width="12.81640625" style="46" customWidth="1"/>
    <col min="6402" max="6402" width="8.81640625" style="46"/>
    <col min="6403" max="6403" width="12.1796875" style="46" customWidth="1"/>
    <col min="6404" max="6649" width="8.81640625" style="46"/>
    <col min="6650" max="6650" width="29.7265625" style="46" bestFit="1" customWidth="1"/>
    <col min="6651" max="6651" width="43.453125" style="46" bestFit="1" customWidth="1"/>
    <col min="6652" max="6652" width="11.26953125" style="46" customWidth="1"/>
    <col min="6653" max="6653" width="14.453125" style="46" customWidth="1"/>
    <col min="6654" max="6654" width="14.26953125" style="46" bestFit="1" customWidth="1"/>
    <col min="6655" max="6655" width="10" style="46" customWidth="1"/>
    <col min="6656" max="6656" width="8.81640625" style="46"/>
    <col min="6657" max="6657" width="12.81640625" style="46" customWidth="1"/>
    <col min="6658" max="6658" width="8.81640625" style="46"/>
    <col min="6659" max="6659" width="12.1796875" style="46" customWidth="1"/>
    <col min="6660" max="6905" width="8.81640625" style="46"/>
    <col min="6906" max="6906" width="29.7265625" style="46" bestFit="1" customWidth="1"/>
    <col min="6907" max="6907" width="43.453125" style="46" bestFit="1" customWidth="1"/>
    <col min="6908" max="6908" width="11.26953125" style="46" customWidth="1"/>
    <col min="6909" max="6909" width="14.453125" style="46" customWidth="1"/>
    <col min="6910" max="6910" width="14.26953125" style="46" bestFit="1" customWidth="1"/>
    <col min="6911" max="6911" width="10" style="46" customWidth="1"/>
    <col min="6912" max="6912" width="8.81640625" style="46"/>
    <col min="6913" max="6913" width="12.81640625" style="46" customWidth="1"/>
    <col min="6914" max="6914" width="8.81640625" style="46"/>
    <col min="6915" max="6915" width="12.1796875" style="46" customWidth="1"/>
    <col min="6916" max="7161" width="8.81640625" style="46"/>
    <col min="7162" max="7162" width="29.7265625" style="46" bestFit="1" customWidth="1"/>
    <col min="7163" max="7163" width="43.453125" style="46" bestFit="1" customWidth="1"/>
    <col min="7164" max="7164" width="11.26953125" style="46" customWidth="1"/>
    <col min="7165" max="7165" width="14.453125" style="46" customWidth="1"/>
    <col min="7166" max="7166" width="14.26953125" style="46" bestFit="1" customWidth="1"/>
    <col min="7167" max="7167" width="10" style="46" customWidth="1"/>
    <col min="7168" max="7168" width="8.81640625" style="46"/>
    <col min="7169" max="7169" width="12.81640625" style="46" customWidth="1"/>
    <col min="7170" max="7170" width="8.81640625" style="46"/>
    <col min="7171" max="7171" width="12.1796875" style="46" customWidth="1"/>
    <col min="7172" max="7417" width="8.81640625" style="46"/>
    <col min="7418" max="7418" width="29.7265625" style="46" bestFit="1" customWidth="1"/>
    <col min="7419" max="7419" width="43.453125" style="46" bestFit="1" customWidth="1"/>
    <col min="7420" max="7420" width="11.26953125" style="46" customWidth="1"/>
    <col min="7421" max="7421" width="14.453125" style="46" customWidth="1"/>
    <col min="7422" max="7422" width="14.26953125" style="46" bestFit="1" customWidth="1"/>
    <col min="7423" max="7423" width="10" style="46" customWidth="1"/>
    <col min="7424" max="7424" width="8.81640625" style="46"/>
    <col min="7425" max="7425" width="12.81640625" style="46" customWidth="1"/>
    <col min="7426" max="7426" width="8.81640625" style="46"/>
    <col min="7427" max="7427" width="12.1796875" style="46" customWidth="1"/>
    <col min="7428" max="7673" width="8.81640625" style="46"/>
    <col min="7674" max="7674" width="29.7265625" style="46" bestFit="1" customWidth="1"/>
    <col min="7675" max="7675" width="43.453125" style="46" bestFit="1" customWidth="1"/>
    <col min="7676" max="7676" width="11.26953125" style="46" customWidth="1"/>
    <col min="7677" max="7677" width="14.453125" style="46" customWidth="1"/>
    <col min="7678" max="7678" width="14.26953125" style="46" bestFit="1" customWidth="1"/>
    <col min="7679" max="7679" width="10" style="46" customWidth="1"/>
    <col min="7680" max="7680" width="8.81640625" style="46"/>
    <col min="7681" max="7681" width="12.81640625" style="46" customWidth="1"/>
    <col min="7682" max="7682" width="8.81640625" style="46"/>
    <col min="7683" max="7683" width="12.1796875" style="46" customWidth="1"/>
    <col min="7684" max="7929" width="8.81640625" style="46"/>
    <col min="7930" max="7930" width="29.7265625" style="46" bestFit="1" customWidth="1"/>
    <col min="7931" max="7931" width="43.453125" style="46" bestFit="1" customWidth="1"/>
    <col min="7932" max="7932" width="11.26953125" style="46" customWidth="1"/>
    <col min="7933" max="7933" width="14.453125" style="46" customWidth="1"/>
    <col min="7934" max="7934" width="14.26953125" style="46" bestFit="1" customWidth="1"/>
    <col min="7935" max="7935" width="10" style="46" customWidth="1"/>
    <col min="7936" max="7936" width="8.81640625" style="46"/>
    <col min="7937" max="7937" width="12.81640625" style="46" customWidth="1"/>
    <col min="7938" max="7938" width="8.81640625" style="46"/>
    <col min="7939" max="7939" width="12.1796875" style="46" customWidth="1"/>
    <col min="7940" max="8185" width="8.81640625" style="46"/>
    <col min="8186" max="8186" width="29.7265625" style="46" bestFit="1" customWidth="1"/>
    <col min="8187" max="8187" width="43.453125" style="46" bestFit="1" customWidth="1"/>
    <col min="8188" max="8188" width="11.26953125" style="46" customWidth="1"/>
    <col min="8189" max="8189" width="14.453125" style="46" customWidth="1"/>
    <col min="8190" max="8190" width="14.26953125" style="46" bestFit="1" customWidth="1"/>
    <col min="8191" max="8191" width="10" style="46" customWidth="1"/>
    <col min="8192" max="8192" width="8.81640625" style="46"/>
    <col min="8193" max="8193" width="12.81640625" style="46" customWidth="1"/>
    <col min="8194" max="8194" width="8.81640625" style="46"/>
    <col min="8195" max="8195" width="12.1796875" style="46" customWidth="1"/>
    <col min="8196" max="8441" width="8.81640625" style="46"/>
    <col min="8442" max="8442" width="29.7265625" style="46" bestFit="1" customWidth="1"/>
    <col min="8443" max="8443" width="43.453125" style="46" bestFit="1" customWidth="1"/>
    <col min="8444" max="8444" width="11.26953125" style="46" customWidth="1"/>
    <col min="8445" max="8445" width="14.453125" style="46" customWidth="1"/>
    <col min="8446" max="8446" width="14.26953125" style="46" bestFit="1" customWidth="1"/>
    <col min="8447" max="8447" width="10" style="46" customWidth="1"/>
    <col min="8448" max="8448" width="8.81640625" style="46"/>
    <col min="8449" max="8449" width="12.81640625" style="46" customWidth="1"/>
    <col min="8450" max="8450" width="8.81640625" style="46"/>
    <col min="8451" max="8451" width="12.1796875" style="46" customWidth="1"/>
    <col min="8452" max="8697" width="8.81640625" style="46"/>
    <col min="8698" max="8698" width="29.7265625" style="46" bestFit="1" customWidth="1"/>
    <col min="8699" max="8699" width="43.453125" style="46" bestFit="1" customWidth="1"/>
    <col min="8700" max="8700" width="11.26953125" style="46" customWidth="1"/>
    <col min="8701" max="8701" width="14.453125" style="46" customWidth="1"/>
    <col min="8702" max="8702" width="14.26953125" style="46" bestFit="1" customWidth="1"/>
    <col min="8703" max="8703" width="10" style="46" customWidth="1"/>
    <col min="8704" max="8704" width="8.81640625" style="46"/>
    <col min="8705" max="8705" width="12.81640625" style="46" customWidth="1"/>
    <col min="8706" max="8706" width="8.81640625" style="46"/>
    <col min="8707" max="8707" width="12.1796875" style="46" customWidth="1"/>
    <col min="8708" max="8953" width="8.81640625" style="46"/>
    <col min="8954" max="8954" width="29.7265625" style="46" bestFit="1" customWidth="1"/>
    <col min="8955" max="8955" width="43.453125" style="46" bestFit="1" customWidth="1"/>
    <col min="8956" max="8956" width="11.26953125" style="46" customWidth="1"/>
    <col min="8957" max="8957" width="14.453125" style="46" customWidth="1"/>
    <col min="8958" max="8958" width="14.26953125" style="46" bestFit="1" customWidth="1"/>
    <col min="8959" max="8959" width="10" style="46" customWidth="1"/>
    <col min="8960" max="8960" width="8.81640625" style="46"/>
    <col min="8961" max="8961" width="12.81640625" style="46" customWidth="1"/>
    <col min="8962" max="8962" width="8.81640625" style="46"/>
    <col min="8963" max="8963" width="12.1796875" style="46" customWidth="1"/>
    <col min="8964" max="9209" width="8.81640625" style="46"/>
    <col min="9210" max="9210" width="29.7265625" style="46" bestFit="1" customWidth="1"/>
    <col min="9211" max="9211" width="43.453125" style="46" bestFit="1" customWidth="1"/>
    <col min="9212" max="9212" width="11.26953125" style="46" customWidth="1"/>
    <col min="9213" max="9213" width="14.453125" style="46" customWidth="1"/>
    <col min="9214" max="9214" width="14.26953125" style="46" bestFit="1" customWidth="1"/>
    <col min="9215" max="9215" width="10" style="46" customWidth="1"/>
    <col min="9216" max="9216" width="8.81640625" style="46"/>
    <col min="9217" max="9217" width="12.81640625" style="46" customWidth="1"/>
    <col min="9218" max="9218" width="8.81640625" style="46"/>
    <col min="9219" max="9219" width="12.1796875" style="46" customWidth="1"/>
    <col min="9220" max="9465" width="8.81640625" style="46"/>
    <col min="9466" max="9466" width="29.7265625" style="46" bestFit="1" customWidth="1"/>
    <col min="9467" max="9467" width="43.453125" style="46" bestFit="1" customWidth="1"/>
    <col min="9468" max="9468" width="11.26953125" style="46" customWidth="1"/>
    <col min="9469" max="9469" width="14.453125" style="46" customWidth="1"/>
    <col min="9470" max="9470" width="14.26953125" style="46" bestFit="1" customWidth="1"/>
    <col min="9471" max="9471" width="10" style="46" customWidth="1"/>
    <col min="9472" max="9472" width="8.81640625" style="46"/>
    <col min="9473" max="9473" width="12.81640625" style="46" customWidth="1"/>
    <col min="9474" max="9474" width="8.81640625" style="46"/>
    <col min="9475" max="9475" width="12.1796875" style="46" customWidth="1"/>
    <col min="9476" max="9721" width="8.81640625" style="46"/>
    <col min="9722" max="9722" width="29.7265625" style="46" bestFit="1" customWidth="1"/>
    <col min="9723" max="9723" width="43.453125" style="46" bestFit="1" customWidth="1"/>
    <col min="9724" max="9724" width="11.26953125" style="46" customWidth="1"/>
    <col min="9725" max="9725" width="14.453125" style="46" customWidth="1"/>
    <col min="9726" max="9726" width="14.26953125" style="46" bestFit="1" customWidth="1"/>
    <col min="9727" max="9727" width="10" style="46" customWidth="1"/>
    <col min="9728" max="9728" width="8.81640625" style="46"/>
    <col min="9729" max="9729" width="12.81640625" style="46" customWidth="1"/>
    <col min="9730" max="9730" width="8.81640625" style="46"/>
    <col min="9731" max="9731" width="12.1796875" style="46" customWidth="1"/>
    <col min="9732" max="9977" width="8.81640625" style="46"/>
    <col min="9978" max="9978" width="29.7265625" style="46" bestFit="1" customWidth="1"/>
    <col min="9979" max="9979" width="43.453125" style="46" bestFit="1" customWidth="1"/>
    <col min="9980" max="9980" width="11.26953125" style="46" customWidth="1"/>
    <col min="9981" max="9981" width="14.453125" style="46" customWidth="1"/>
    <col min="9982" max="9982" width="14.26953125" style="46" bestFit="1" customWidth="1"/>
    <col min="9983" max="9983" width="10" style="46" customWidth="1"/>
    <col min="9984" max="9984" width="8.81640625" style="46"/>
    <col min="9985" max="9985" width="12.81640625" style="46" customWidth="1"/>
    <col min="9986" max="9986" width="8.81640625" style="46"/>
    <col min="9987" max="9987" width="12.1796875" style="46" customWidth="1"/>
    <col min="9988" max="10233" width="8.81640625" style="46"/>
    <col min="10234" max="10234" width="29.7265625" style="46" bestFit="1" customWidth="1"/>
    <col min="10235" max="10235" width="43.453125" style="46" bestFit="1" customWidth="1"/>
    <col min="10236" max="10236" width="11.26953125" style="46" customWidth="1"/>
    <col min="10237" max="10237" width="14.453125" style="46" customWidth="1"/>
    <col min="10238" max="10238" width="14.26953125" style="46" bestFit="1" customWidth="1"/>
    <col min="10239" max="10239" width="10" style="46" customWidth="1"/>
    <col min="10240" max="10240" width="8.81640625" style="46"/>
    <col min="10241" max="10241" width="12.81640625" style="46" customWidth="1"/>
    <col min="10242" max="10242" width="8.81640625" style="46"/>
    <col min="10243" max="10243" width="12.1796875" style="46" customWidth="1"/>
    <col min="10244" max="10489" width="8.81640625" style="46"/>
    <col min="10490" max="10490" width="29.7265625" style="46" bestFit="1" customWidth="1"/>
    <col min="10491" max="10491" width="43.453125" style="46" bestFit="1" customWidth="1"/>
    <col min="10492" max="10492" width="11.26953125" style="46" customWidth="1"/>
    <col min="10493" max="10493" width="14.453125" style="46" customWidth="1"/>
    <col min="10494" max="10494" width="14.26953125" style="46" bestFit="1" customWidth="1"/>
    <col min="10495" max="10495" width="10" style="46" customWidth="1"/>
    <col min="10496" max="10496" width="8.81640625" style="46"/>
    <col min="10497" max="10497" width="12.81640625" style="46" customWidth="1"/>
    <col min="10498" max="10498" width="8.81640625" style="46"/>
    <col min="10499" max="10499" width="12.1796875" style="46" customWidth="1"/>
    <col min="10500" max="10745" width="8.81640625" style="46"/>
    <col min="10746" max="10746" width="29.7265625" style="46" bestFit="1" customWidth="1"/>
    <col min="10747" max="10747" width="43.453125" style="46" bestFit="1" customWidth="1"/>
    <col min="10748" max="10748" width="11.26953125" style="46" customWidth="1"/>
    <col min="10749" max="10749" width="14.453125" style="46" customWidth="1"/>
    <col min="10750" max="10750" width="14.26953125" style="46" bestFit="1" customWidth="1"/>
    <col min="10751" max="10751" width="10" style="46" customWidth="1"/>
    <col min="10752" max="10752" width="8.81640625" style="46"/>
    <col min="10753" max="10753" width="12.81640625" style="46" customWidth="1"/>
    <col min="10754" max="10754" width="8.81640625" style="46"/>
    <col min="10755" max="10755" width="12.1796875" style="46" customWidth="1"/>
    <col min="10756" max="11001" width="8.81640625" style="46"/>
    <col min="11002" max="11002" width="29.7265625" style="46" bestFit="1" customWidth="1"/>
    <col min="11003" max="11003" width="43.453125" style="46" bestFit="1" customWidth="1"/>
    <col min="11004" max="11004" width="11.26953125" style="46" customWidth="1"/>
    <col min="11005" max="11005" width="14.453125" style="46" customWidth="1"/>
    <col min="11006" max="11006" width="14.26953125" style="46" bestFit="1" customWidth="1"/>
    <col min="11007" max="11007" width="10" style="46" customWidth="1"/>
    <col min="11008" max="11008" width="8.81640625" style="46"/>
    <col min="11009" max="11009" width="12.81640625" style="46" customWidth="1"/>
    <col min="11010" max="11010" width="8.81640625" style="46"/>
    <col min="11011" max="11011" width="12.1796875" style="46" customWidth="1"/>
    <col min="11012" max="11257" width="8.81640625" style="46"/>
    <col min="11258" max="11258" width="29.7265625" style="46" bestFit="1" customWidth="1"/>
    <col min="11259" max="11259" width="43.453125" style="46" bestFit="1" customWidth="1"/>
    <col min="11260" max="11260" width="11.26953125" style="46" customWidth="1"/>
    <col min="11261" max="11261" width="14.453125" style="46" customWidth="1"/>
    <col min="11262" max="11262" width="14.26953125" style="46" bestFit="1" customWidth="1"/>
    <col min="11263" max="11263" width="10" style="46" customWidth="1"/>
    <col min="11264" max="11264" width="8.81640625" style="46"/>
    <col min="11265" max="11265" width="12.81640625" style="46" customWidth="1"/>
    <col min="11266" max="11266" width="8.81640625" style="46"/>
    <col min="11267" max="11267" width="12.1796875" style="46" customWidth="1"/>
    <col min="11268" max="11513" width="8.81640625" style="46"/>
    <col min="11514" max="11514" width="29.7265625" style="46" bestFit="1" customWidth="1"/>
    <col min="11515" max="11515" width="43.453125" style="46" bestFit="1" customWidth="1"/>
    <col min="11516" max="11516" width="11.26953125" style="46" customWidth="1"/>
    <col min="11517" max="11517" width="14.453125" style="46" customWidth="1"/>
    <col min="11518" max="11518" width="14.26953125" style="46" bestFit="1" customWidth="1"/>
    <col min="11519" max="11519" width="10" style="46" customWidth="1"/>
    <col min="11520" max="11520" width="8.81640625" style="46"/>
    <col min="11521" max="11521" width="12.81640625" style="46" customWidth="1"/>
    <col min="11522" max="11522" width="8.81640625" style="46"/>
    <col min="11523" max="11523" width="12.1796875" style="46" customWidth="1"/>
    <col min="11524" max="11769" width="8.81640625" style="46"/>
    <col min="11770" max="11770" width="29.7265625" style="46" bestFit="1" customWidth="1"/>
    <col min="11771" max="11771" width="43.453125" style="46" bestFit="1" customWidth="1"/>
    <col min="11772" max="11772" width="11.26953125" style="46" customWidth="1"/>
    <col min="11773" max="11773" width="14.453125" style="46" customWidth="1"/>
    <col min="11774" max="11774" width="14.26953125" style="46" bestFit="1" customWidth="1"/>
    <col min="11775" max="11775" width="10" style="46" customWidth="1"/>
    <col min="11776" max="11776" width="8.81640625" style="46"/>
    <col min="11777" max="11777" width="12.81640625" style="46" customWidth="1"/>
    <col min="11778" max="11778" width="8.81640625" style="46"/>
    <col min="11779" max="11779" width="12.1796875" style="46" customWidth="1"/>
    <col min="11780" max="12025" width="8.81640625" style="46"/>
    <col min="12026" max="12026" width="29.7265625" style="46" bestFit="1" customWidth="1"/>
    <col min="12027" max="12027" width="43.453125" style="46" bestFit="1" customWidth="1"/>
    <col min="12028" max="12028" width="11.26953125" style="46" customWidth="1"/>
    <col min="12029" max="12029" width="14.453125" style="46" customWidth="1"/>
    <col min="12030" max="12030" width="14.26953125" style="46" bestFit="1" customWidth="1"/>
    <col min="12031" max="12031" width="10" style="46" customWidth="1"/>
    <col min="12032" max="12032" width="8.81640625" style="46"/>
    <col min="12033" max="12033" width="12.81640625" style="46" customWidth="1"/>
    <col min="12034" max="12034" width="8.81640625" style="46"/>
    <col min="12035" max="12035" width="12.1796875" style="46" customWidth="1"/>
    <col min="12036" max="12281" width="8.81640625" style="46"/>
    <col min="12282" max="12282" width="29.7265625" style="46" bestFit="1" customWidth="1"/>
    <col min="12283" max="12283" width="43.453125" style="46" bestFit="1" customWidth="1"/>
    <col min="12284" max="12284" width="11.26953125" style="46" customWidth="1"/>
    <col min="12285" max="12285" width="14.453125" style="46" customWidth="1"/>
    <col min="12286" max="12286" width="14.26953125" style="46" bestFit="1" customWidth="1"/>
    <col min="12287" max="12287" width="10" style="46" customWidth="1"/>
    <col min="12288" max="12288" width="8.81640625" style="46"/>
    <col min="12289" max="12289" width="12.81640625" style="46" customWidth="1"/>
    <col min="12290" max="12290" width="8.81640625" style="46"/>
    <col min="12291" max="12291" width="12.1796875" style="46" customWidth="1"/>
    <col min="12292" max="12537" width="8.81640625" style="46"/>
    <col min="12538" max="12538" width="29.7265625" style="46" bestFit="1" customWidth="1"/>
    <col min="12539" max="12539" width="43.453125" style="46" bestFit="1" customWidth="1"/>
    <col min="12540" max="12540" width="11.26953125" style="46" customWidth="1"/>
    <col min="12541" max="12541" width="14.453125" style="46" customWidth="1"/>
    <col min="12542" max="12542" width="14.26953125" style="46" bestFit="1" customWidth="1"/>
    <col min="12543" max="12543" width="10" style="46" customWidth="1"/>
    <col min="12544" max="12544" width="8.81640625" style="46"/>
    <col min="12545" max="12545" width="12.81640625" style="46" customWidth="1"/>
    <col min="12546" max="12546" width="8.81640625" style="46"/>
    <col min="12547" max="12547" width="12.1796875" style="46" customWidth="1"/>
    <col min="12548" max="12793" width="8.81640625" style="46"/>
    <col min="12794" max="12794" width="29.7265625" style="46" bestFit="1" customWidth="1"/>
    <col min="12795" max="12795" width="43.453125" style="46" bestFit="1" customWidth="1"/>
    <col min="12796" max="12796" width="11.26953125" style="46" customWidth="1"/>
    <col min="12797" max="12797" width="14.453125" style="46" customWidth="1"/>
    <col min="12798" max="12798" width="14.26953125" style="46" bestFit="1" customWidth="1"/>
    <col min="12799" max="12799" width="10" style="46" customWidth="1"/>
    <col min="12800" max="12800" width="8.81640625" style="46"/>
    <col min="12801" max="12801" width="12.81640625" style="46" customWidth="1"/>
    <col min="12802" max="12802" width="8.81640625" style="46"/>
    <col min="12803" max="12803" width="12.1796875" style="46" customWidth="1"/>
    <col min="12804" max="13049" width="8.81640625" style="46"/>
    <col min="13050" max="13050" width="29.7265625" style="46" bestFit="1" customWidth="1"/>
    <col min="13051" max="13051" width="43.453125" style="46" bestFit="1" customWidth="1"/>
    <col min="13052" max="13052" width="11.26953125" style="46" customWidth="1"/>
    <col min="13053" max="13053" width="14.453125" style="46" customWidth="1"/>
    <col min="13054" max="13054" width="14.26953125" style="46" bestFit="1" customWidth="1"/>
    <col min="13055" max="13055" width="10" style="46" customWidth="1"/>
    <col min="13056" max="13056" width="8.81640625" style="46"/>
    <col min="13057" max="13057" width="12.81640625" style="46" customWidth="1"/>
    <col min="13058" max="13058" width="8.81640625" style="46"/>
    <col min="13059" max="13059" width="12.1796875" style="46" customWidth="1"/>
    <col min="13060" max="13305" width="8.81640625" style="46"/>
    <col min="13306" max="13306" width="29.7265625" style="46" bestFit="1" customWidth="1"/>
    <col min="13307" max="13307" width="43.453125" style="46" bestFit="1" customWidth="1"/>
    <col min="13308" max="13308" width="11.26953125" style="46" customWidth="1"/>
    <col min="13309" max="13309" width="14.453125" style="46" customWidth="1"/>
    <col min="13310" max="13310" width="14.26953125" style="46" bestFit="1" customWidth="1"/>
    <col min="13311" max="13311" width="10" style="46" customWidth="1"/>
    <col min="13312" max="13312" width="8.81640625" style="46"/>
    <col min="13313" max="13313" width="12.81640625" style="46" customWidth="1"/>
    <col min="13314" max="13314" width="8.81640625" style="46"/>
    <col min="13315" max="13315" width="12.1796875" style="46" customWidth="1"/>
    <col min="13316" max="13561" width="8.81640625" style="46"/>
    <col min="13562" max="13562" width="29.7265625" style="46" bestFit="1" customWidth="1"/>
    <col min="13563" max="13563" width="43.453125" style="46" bestFit="1" customWidth="1"/>
    <col min="13564" max="13564" width="11.26953125" style="46" customWidth="1"/>
    <col min="13565" max="13565" width="14.453125" style="46" customWidth="1"/>
    <col min="13566" max="13566" width="14.26953125" style="46" bestFit="1" customWidth="1"/>
    <col min="13567" max="13567" width="10" style="46" customWidth="1"/>
    <col min="13568" max="13568" width="8.81640625" style="46"/>
    <col min="13569" max="13569" width="12.81640625" style="46" customWidth="1"/>
    <col min="13570" max="13570" width="8.81640625" style="46"/>
    <col min="13571" max="13571" width="12.1796875" style="46" customWidth="1"/>
    <col min="13572" max="13817" width="8.81640625" style="46"/>
    <col min="13818" max="13818" width="29.7265625" style="46" bestFit="1" customWidth="1"/>
    <col min="13819" max="13819" width="43.453125" style="46" bestFit="1" customWidth="1"/>
    <col min="13820" max="13820" width="11.26953125" style="46" customWidth="1"/>
    <col min="13821" max="13821" width="14.453125" style="46" customWidth="1"/>
    <col min="13822" max="13822" width="14.26953125" style="46" bestFit="1" customWidth="1"/>
    <col min="13823" max="13823" width="10" style="46" customWidth="1"/>
    <col min="13824" max="13824" width="8.81640625" style="46"/>
    <col min="13825" max="13825" width="12.81640625" style="46" customWidth="1"/>
    <col min="13826" max="13826" width="8.81640625" style="46"/>
    <col min="13827" max="13827" width="12.1796875" style="46" customWidth="1"/>
    <col min="13828" max="14073" width="8.81640625" style="46"/>
    <col min="14074" max="14074" width="29.7265625" style="46" bestFit="1" customWidth="1"/>
    <col min="14075" max="14075" width="43.453125" style="46" bestFit="1" customWidth="1"/>
    <col min="14076" max="14076" width="11.26953125" style="46" customWidth="1"/>
    <col min="14077" max="14077" width="14.453125" style="46" customWidth="1"/>
    <col min="14078" max="14078" width="14.26953125" style="46" bestFit="1" customWidth="1"/>
    <col min="14079" max="14079" width="10" style="46" customWidth="1"/>
    <col min="14080" max="14080" width="8.81640625" style="46"/>
    <col min="14081" max="14081" width="12.81640625" style="46" customWidth="1"/>
    <col min="14082" max="14082" width="8.81640625" style="46"/>
    <col min="14083" max="14083" width="12.1796875" style="46" customWidth="1"/>
    <col min="14084" max="14329" width="8.81640625" style="46"/>
    <col min="14330" max="14330" width="29.7265625" style="46" bestFit="1" customWidth="1"/>
    <col min="14331" max="14331" width="43.453125" style="46" bestFit="1" customWidth="1"/>
    <col min="14332" max="14332" width="11.26953125" style="46" customWidth="1"/>
    <col min="14333" max="14333" width="14.453125" style="46" customWidth="1"/>
    <col min="14334" max="14334" width="14.26953125" style="46" bestFit="1" customWidth="1"/>
    <col min="14335" max="14335" width="10" style="46" customWidth="1"/>
    <col min="14336" max="14336" width="8.81640625" style="46"/>
    <col min="14337" max="14337" width="12.81640625" style="46" customWidth="1"/>
    <col min="14338" max="14338" width="8.81640625" style="46"/>
    <col min="14339" max="14339" width="12.1796875" style="46" customWidth="1"/>
    <col min="14340" max="14585" width="8.81640625" style="46"/>
    <col min="14586" max="14586" width="29.7265625" style="46" bestFit="1" customWidth="1"/>
    <col min="14587" max="14587" width="43.453125" style="46" bestFit="1" customWidth="1"/>
    <col min="14588" max="14588" width="11.26953125" style="46" customWidth="1"/>
    <col min="14589" max="14589" width="14.453125" style="46" customWidth="1"/>
    <col min="14590" max="14590" width="14.26953125" style="46" bestFit="1" customWidth="1"/>
    <col min="14591" max="14591" width="10" style="46" customWidth="1"/>
    <col min="14592" max="14592" width="8.81640625" style="46"/>
    <col min="14593" max="14593" width="12.81640625" style="46" customWidth="1"/>
    <col min="14594" max="14594" width="8.81640625" style="46"/>
    <col min="14595" max="14595" width="12.1796875" style="46" customWidth="1"/>
    <col min="14596" max="14841" width="8.81640625" style="46"/>
    <col min="14842" max="14842" width="29.7265625" style="46" bestFit="1" customWidth="1"/>
    <col min="14843" max="14843" width="43.453125" style="46" bestFit="1" customWidth="1"/>
    <col min="14844" max="14844" width="11.26953125" style="46" customWidth="1"/>
    <col min="14845" max="14845" width="14.453125" style="46" customWidth="1"/>
    <col min="14846" max="14846" width="14.26953125" style="46" bestFit="1" customWidth="1"/>
    <col min="14847" max="14847" width="10" style="46" customWidth="1"/>
    <col min="14848" max="14848" width="8.81640625" style="46"/>
    <col min="14849" max="14849" width="12.81640625" style="46" customWidth="1"/>
    <col min="14850" max="14850" width="8.81640625" style="46"/>
    <col min="14851" max="14851" width="12.1796875" style="46" customWidth="1"/>
    <col min="14852" max="15097" width="8.81640625" style="46"/>
    <col min="15098" max="15098" width="29.7265625" style="46" bestFit="1" customWidth="1"/>
    <col min="15099" max="15099" width="43.453125" style="46" bestFit="1" customWidth="1"/>
    <col min="15100" max="15100" width="11.26953125" style="46" customWidth="1"/>
    <col min="15101" max="15101" width="14.453125" style="46" customWidth="1"/>
    <col min="15102" max="15102" width="14.26953125" style="46" bestFit="1" customWidth="1"/>
    <col min="15103" max="15103" width="10" style="46" customWidth="1"/>
    <col min="15104" max="15104" width="8.81640625" style="46"/>
    <col min="15105" max="15105" width="12.81640625" style="46" customWidth="1"/>
    <col min="15106" max="15106" width="8.81640625" style="46"/>
    <col min="15107" max="15107" width="12.1796875" style="46" customWidth="1"/>
    <col min="15108" max="15353" width="8.81640625" style="46"/>
    <col min="15354" max="15354" width="29.7265625" style="46" bestFit="1" customWidth="1"/>
    <col min="15355" max="15355" width="43.453125" style="46" bestFit="1" customWidth="1"/>
    <col min="15356" max="15356" width="11.26953125" style="46" customWidth="1"/>
    <col min="15357" max="15357" width="14.453125" style="46" customWidth="1"/>
    <col min="15358" max="15358" width="14.26953125" style="46" bestFit="1" customWidth="1"/>
    <col min="15359" max="15359" width="10" style="46" customWidth="1"/>
    <col min="15360" max="15360" width="8.81640625" style="46"/>
    <col min="15361" max="15361" width="12.81640625" style="46" customWidth="1"/>
    <col min="15362" max="15362" width="8.81640625" style="46"/>
    <col min="15363" max="15363" width="12.1796875" style="46" customWidth="1"/>
    <col min="15364" max="15609" width="8.81640625" style="46"/>
    <col min="15610" max="15610" width="29.7265625" style="46" bestFit="1" customWidth="1"/>
    <col min="15611" max="15611" width="43.453125" style="46" bestFit="1" customWidth="1"/>
    <col min="15612" max="15612" width="11.26953125" style="46" customWidth="1"/>
    <col min="15613" max="15613" width="14.453125" style="46" customWidth="1"/>
    <col min="15614" max="15614" width="14.26953125" style="46" bestFit="1" customWidth="1"/>
    <col min="15615" max="15615" width="10" style="46" customWidth="1"/>
    <col min="15616" max="15616" width="8.81640625" style="46"/>
    <col min="15617" max="15617" width="12.81640625" style="46" customWidth="1"/>
    <col min="15618" max="15618" width="8.81640625" style="46"/>
    <col min="15619" max="15619" width="12.1796875" style="46" customWidth="1"/>
    <col min="15620" max="15865" width="8.81640625" style="46"/>
    <col min="15866" max="15866" width="29.7265625" style="46" bestFit="1" customWidth="1"/>
    <col min="15867" max="15867" width="43.453125" style="46" bestFit="1" customWidth="1"/>
    <col min="15868" max="15868" width="11.26953125" style="46" customWidth="1"/>
    <col min="15869" max="15869" width="14.453125" style="46" customWidth="1"/>
    <col min="15870" max="15870" width="14.26953125" style="46" bestFit="1" customWidth="1"/>
    <col min="15871" max="15871" width="10" style="46" customWidth="1"/>
    <col min="15872" max="15872" width="8.81640625" style="46"/>
    <col min="15873" max="15873" width="12.81640625" style="46" customWidth="1"/>
    <col min="15874" max="15874" width="8.81640625" style="46"/>
    <col min="15875" max="15875" width="12.1796875" style="46" customWidth="1"/>
    <col min="15876" max="16121" width="8.81640625" style="46"/>
    <col min="16122" max="16122" width="29.7265625" style="46" bestFit="1" customWidth="1"/>
    <col min="16123" max="16123" width="43.453125" style="46" bestFit="1" customWidth="1"/>
    <col min="16124" max="16124" width="11.26953125" style="46" customWidth="1"/>
    <col min="16125" max="16125" width="14.453125" style="46" customWidth="1"/>
    <col min="16126" max="16126" width="14.26953125" style="46" bestFit="1" customWidth="1"/>
    <col min="16127" max="16127" width="10" style="46" customWidth="1"/>
    <col min="16128" max="16128" width="8.81640625" style="46"/>
    <col min="16129" max="16129" width="12.81640625" style="46" customWidth="1"/>
    <col min="16130" max="16130" width="8.81640625" style="46"/>
    <col min="16131" max="16131" width="12.1796875" style="46" customWidth="1"/>
    <col min="16132" max="16384" width="8.81640625" style="46"/>
  </cols>
  <sheetData>
    <row r="1" spans="1:10" ht="18" x14ac:dyDescent="0.25">
      <c r="A1" s="337" t="s">
        <v>125</v>
      </c>
      <c r="B1" s="338"/>
      <c r="C1" s="338"/>
      <c r="D1" s="338"/>
      <c r="E1" s="338"/>
      <c r="F1" s="338"/>
      <c r="G1" s="338"/>
      <c r="H1" s="338"/>
    </row>
    <row r="2" spans="1:10" ht="18" customHeight="1" x14ac:dyDescent="0.35">
      <c r="A2" s="339" t="s">
        <v>96</v>
      </c>
      <c r="B2" s="339"/>
      <c r="C2" s="339"/>
      <c r="D2" s="339"/>
      <c r="E2" s="339"/>
      <c r="F2" s="339"/>
      <c r="G2" s="339"/>
      <c r="H2" s="339"/>
    </row>
    <row r="3" spans="1:10" ht="17.5" x14ac:dyDescent="0.35">
      <c r="A3" s="339" t="s">
        <v>144</v>
      </c>
      <c r="B3" s="339"/>
      <c r="C3" s="339"/>
      <c r="D3" s="339"/>
      <c r="E3" s="339"/>
      <c r="F3" s="339"/>
      <c r="G3" s="339"/>
      <c r="H3" s="339"/>
    </row>
    <row r="4" spans="1:10" ht="17.5" x14ac:dyDescent="0.35">
      <c r="A4" s="343" t="s">
        <v>152</v>
      </c>
      <c r="B4" s="343"/>
      <c r="C4" s="343"/>
      <c r="D4" s="343"/>
      <c r="E4" s="343"/>
      <c r="F4" s="343"/>
      <c r="G4" s="343"/>
      <c r="H4" s="343"/>
    </row>
    <row r="5" spans="1:10" ht="17.5" x14ac:dyDescent="0.35">
      <c r="A5" s="344" t="s">
        <v>129</v>
      </c>
      <c r="B5" s="344"/>
      <c r="C5" s="344"/>
      <c r="D5" s="344"/>
      <c r="E5" s="344"/>
      <c r="F5" s="344"/>
      <c r="G5" s="344"/>
      <c r="H5" s="344"/>
    </row>
    <row r="6" spans="1:10" ht="15.5" x14ac:dyDescent="0.35">
      <c r="A6" s="47" t="s">
        <v>114</v>
      </c>
      <c r="C6" s="74"/>
      <c r="D6" s="74"/>
      <c r="E6" s="74"/>
      <c r="F6" s="74"/>
      <c r="G6" s="74"/>
      <c r="H6" s="74"/>
    </row>
    <row r="7" spans="1:10" s="61" customFormat="1" ht="26" x14ac:dyDescent="0.3">
      <c r="A7" s="70"/>
      <c r="B7" s="71" t="s">
        <v>137</v>
      </c>
      <c r="C7" s="72" t="s">
        <v>1</v>
      </c>
      <c r="D7" s="71" t="s">
        <v>120</v>
      </c>
      <c r="E7" s="71" t="s">
        <v>121</v>
      </c>
      <c r="F7" s="71" t="s">
        <v>124</v>
      </c>
      <c r="G7" s="71" t="s">
        <v>122</v>
      </c>
      <c r="H7" s="71" t="s">
        <v>123</v>
      </c>
      <c r="I7" s="73" t="s">
        <v>0</v>
      </c>
      <c r="J7" s="73" t="s">
        <v>99</v>
      </c>
    </row>
    <row r="8" spans="1:10" x14ac:dyDescent="0.25">
      <c r="A8" s="69">
        <v>1</v>
      </c>
      <c r="B8" s="54"/>
      <c r="C8" s="75"/>
      <c r="D8" s="76"/>
      <c r="E8" s="57"/>
      <c r="F8" s="1">
        <f>D8*E8</f>
        <v>0</v>
      </c>
      <c r="G8" s="60"/>
      <c r="H8" s="45">
        <f>F8*G8</f>
        <v>0</v>
      </c>
      <c r="I8" s="77">
        <v>106282.86</v>
      </c>
      <c r="J8" s="77">
        <v>143211.07</v>
      </c>
    </row>
    <row r="9" spans="1:10" x14ac:dyDescent="0.25">
      <c r="A9" s="69">
        <v>2</v>
      </c>
      <c r="B9" s="56"/>
      <c r="C9" s="75"/>
      <c r="D9" s="76"/>
      <c r="E9" s="57"/>
      <c r="F9" s="1">
        <f>D9*E9</f>
        <v>0</v>
      </c>
      <c r="G9" s="60"/>
      <c r="H9" s="45">
        <f>F9*G9</f>
        <v>0</v>
      </c>
      <c r="I9" s="77">
        <v>83535.86</v>
      </c>
      <c r="J9" s="77">
        <v>110943.31</v>
      </c>
    </row>
    <row r="10" spans="1:10" x14ac:dyDescent="0.25">
      <c r="A10" s="69">
        <v>3</v>
      </c>
      <c r="B10" s="54"/>
      <c r="C10" s="75"/>
      <c r="D10" s="76"/>
      <c r="E10" s="57"/>
      <c r="F10" s="1">
        <f t="shared" ref="F10:F33" si="0">D10*E10</f>
        <v>0</v>
      </c>
      <c r="G10" s="60"/>
      <c r="H10" s="45">
        <f t="shared" ref="H10:H33" si="1">F10*G10</f>
        <v>0</v>
      </c>
      <c r="I10" s="77">
        <v>87209.02</v>
      </c>
      <c r="J10" s="77">
        <v>119346.89</v>
      </c>
    </row>
    <row r="11" spans="1:10" x14ac:dyDescent="0.25">
      <c r="A11" s="69">
        <v>4</v>
      </c>
      <c r="B11" s="56"/>
      <c r="C11" s="75"/>
      <c r="D11" s="76"/>
      <c r="E11" s="58"/>
      <c r="F11" s="1">
        <f t="shared" si="0"/>
        <v>0</v>
      </c>
      <c r="G11" s="60"/>
      <c r="H11" s="45">
        <f t="shared" si="1"/>
        <v>0</v>
      </c>
      <c r="I11" s="77">
        <v>75033.03</v>
      </c>
      <c r="J11" s="77">
        <v>99261.759999999995</v>
      </c>
    </row>
    <row r="12" spans="1:10" x14ac:dyDescent="0.25">
      <c r="A12" s="69">
        <v>5</v>
      </c>
      <c r="B12" s="56"/>
      <c r="C12" s="75"/>
      <c r="D12" s="76"/>
      <c r="E12" s="58"/>
      <c r="F12" s="1">
        <f t="shared" si="0"/>
        <v>0</v>
      </c>
      <c r="G12" s="60"/>
      <c r="H12" s="45">
        <f t="shared" si="1"/>
        <v>0</v>
      </c>
      <c r="I12" s="77">
        <v>46357.56</v>
      </c>
      <c r="J12" s="77">
        <v>67995.38</v>
      </c>
    </row>
    <row r="13" spans="1:10" x14ac:dyDescent="0.25">
      <c r="A13" s="69">
        <v>6</v>
      </c>
      <c r="B13" s="56"/>
      <c r="C13" s="75"/>
      <c r="D13" s="76"/>
      <c r="E13" s="58"/>
      <c r="F13" s="1">
        <f t="shared" si="0"/>
        <v>0</v>
      </c>
      <c r="G13" s="60"/>
      <c r="H13" s="45">
        <f t="shared" si="1"/>
        <v>0</v>
      </c>
      <c r="I13" s="77">
        <v>39583.800000000003</v>
      </c>
      <c r="J13" s="77">
        <v>59145.07</v>
      </c>
    </row>
    <row r="14" spans="1:10" x14ac:dyDescent="0.25">
      <c r="A14" s="69">
        <v>7</v>
      </c>
      <c r="B14" s="56"/>
      <c r="C14" s="75"/>
      <c r="D14" s="76"/>
      <c r="E14" s="59"/>
      <c r="F14" s="1">
        <f t="shared" si="0"/>
        <v>0</v>
      </c>
      <c r="G14" s="60"/>
      <c r="H14" s="45">
        <f t="shared" si="1"/>
        <v>0</v>
      </c>
      <c r="I14" s="77">
        <v>36406.800000000003</v>
      </c>
      <c r="J14" s="77">
        <v>50860.56</v>
      </c>
    </row>
    <row r="15" spans="1:10" x14ac:dyDescent="0.25">
      <c r="A15" s="69">
        <v>8</v>
      </c>
      <c r="B15" s="56"/>
      <c r="C15" s="75"/>
      <c r="D15" s="76"/>
      <c r="E15" s="59"/>
      <c r="F15" s="1">
        <f t="shared" si="0"/>
        <v>0</v>
      </c>
      <c r="G15" s="60"/>
      <c r="H15" s="45">
        <f t="shared" si="1"/>
        <v>0</v>
      </c>
      <c r="I15" s="77">
        <v>84249.94</v>
      </c>
      <c r="J15" s="77">
        <v>119820.42</v>
      </c>
    </row>
    <row r="16" spans="1:10" x14ac:dyDescent="0.25">
      <c r="A16" s="69">
        <v>9</v>
      </c>
      <c r="B16" s="56"/>
      <c r="C16" s="78"/>
      <c r="D16" s="76"/>
      <c r="E16" s="59"/>
      <c r="F16" s="1">
        <f t="shared" si="0"/>
        <v>0</v>
      </c>
      <c r="G16" s="60"/>
      <c r="H16" s="45">
        <f t="shared" si="1"/>
        <v>0</v>
      </c>
      <c r="I16" s="77">
        <v>33009.96</v>
      </c>
      <c r="J16" s="77">
        <v>46597.96</v>
      </c>
    </row>
    <row r="17" spans="1:14" x14ac:dyDescent="0.25">
      <c r="A17" s="69">
        <v>10</v>
      </c>
      <c r="B17" s="56"/>
      <c r="C17" s="75"/>
      <c r="D17" s="76"/>
      <c r="E17" s="59"/>
      <c r="F17" s="1">
        <f t="shared" si="0"/>
        <v>0</v>
      </c>
      <c r="G17" s="60"/>
      <c r="H17" s="45">
        <f t="shared" si="1"/>
        <v>0</v>
      </c>
      <c r="I17" s="77">
        <v>48348.75</v>
      </c>
      <c r="J17" s="77">
        <v>69939.19</v>
      </c>
    </row>
    <row r="18" spans="1:14" x14ac:dyDescent="0.25">
      <c r="A18" s="69">
        <v>11</v>
      </c>
      <c r="B18" s="56"/>
      <c r="C18" s="75"/>
      <c r="D18" s="76"/>
      <c r="E18" s="59"/>
      <c r="F18" s="1">
        <f t="shared" si="0"/>
        <v>0</v>
      </c>
      <c r="G18" s="60"/>
      <c r="H18" s="45">
        <f t="shared" si="1"/>
        <v>0</v>
      </c>
      <c r="I18" s="77">
        <v>38205.96</v>
      </c>
      <c r="J18" s="77">
        <v>53059.22</v>
      </c>
      <c r="N18" s="79"/>
    </row>
    <row r="19" spans="1:14" x14ac:dyDescent="0.25">
      <c r="A19" s="69">
        <v>12</v>
      </c>
      <c r="B19" s="55"/>
      <c r="C19" s="75"/>
      <c r="D19" s="76"/>
      <c r="E19" s="59"/>
      <c r="F19" s="1">
        <f t="shared" si="0"/>
        <v>0</v>
      </c>
      <c r="G19" s="60"/>
      <c r="H19" s="45">
        <f t="shared" si="1"/>
        <v>0</v>
      </c>
      <c r="I19" s="77">
        <v>43649.4</v>
      </c>
      <c r="J19" s="77">
        <v>68827.81</v>
      </c>
    </row>
    <row r="20" spans="1:14" x14ac:dyDescent="0.25">
      <c r="A20" s="69">
        <v>13</v>
      </c>
      <c r="B20" s="55"/>
      <c r="C20" s="75"/>
      <c r="D20" s="76"/>
      <c r="E20" s="59"/>
      <c r="F20" s="1">
        <f t="shared" si="0"/>
        <v>0</v>
      </c>
      <c r="G20" s="60"/>
      <c r="H20" s="45">
        <f t="shared" si="1"/>
        <v>0</v>
      </c>
      <c r="I20" s="77">
        <v>41751.599999999999</v>
      </c>
      <c r="J20" s="77">
        <v>61527.32</v>
      </c>
    </row>
    <row r="21" spans="1:14" x14ac:dyDescent="0.25">
      <c r="A21" s="69">
        <v>14</v>
      </c>
      <c r="B21" s="55"/>
      <c r="C21" s="75"/>
      <c r="D21" s="76"/>
      <c r="E21" s="59"/>
      <c r="F21" s="1">
        <f t="shared" si="0"/>
        <v>0</v>
      </c>
      <c r="G21" s="60"/>
      <c r="H21" s="45">
        <f t="shared" si="1"/>
        <v>0</v>
      </c>
      <c r="I21" s="77">
        <v>41128.800000000003</v>
      </c>
      <c r="J21" s="77">
        <v>61415.3</v>
      </c>
    </row>
    <row r="22" spans="1:14" x14ac:dyDescent="0.25">
      <c r="A22" s="69">
        <v>15</v>
      </c>
      <c r="B22" s="56"/>
      <c r="C22" s="56"/>
      <c r="D22" s="76"/>
      <c r="E22" s="59"/>
      <c r="F22" s="1">
        <f t="shared" si="0"/>
        <v>0</v>
      </c>
      <c r="G22" s="60"/>
      <c r="H22" s="45">
        <f t="shared" si="1"/>
        <v>0</v>
      </c>
      <c r="I22" s="77">
        <v>30925.8</v>
      </c>
      <c r="J22" s="77">
        <v>52838.06</v>
      </c>
    </row>
    <row r="23" spans="1:14" x14ac:dyDescent="0.25">
      <c r="A23" s="69">
        <v>16</v>
      </c>
      <c r="B23" s="56"/>
      <c r="C23" s="76"/>
      <c r="D23" s="76"/>
      <c r="E23" s="59"/>
      <c r="F23" s="1">
        <f t="shared" si="0"/>
        <v>0</v>
      </c>
      <c r="G23" s="60"/>
      <c r="H23" s="45">
        <f t="shared" si="1"/>
        <v>0</v>
      </c>
      <c r="I23" s="77">
        <v>49575</v>
      </c>
      <c r="J23" s="77">
        <v>62660.06</v>
      </c>
    </row>
    <row r="24" spans="1:14" x14ac:dyDescent="0.25">
      <c r="A24" s="69">
        <v>17</v>
      </c>
      <c r="B24" s="56"/>
      <c r="C24" s="76"/>
      <c r="D24" s="76"/>
      <c r="E24" s="59"/>
      <c r="F24" s="1">
        <f t="shared" si="0"/>
        <v>0</v>
      </c>
      <c r="G24" s="60"/>
      <c r="H24" s="45">
        <f t="shared" si="1"/>
        <v>0</v>
      </c>
      <c r="I24" s="77"/>
      <c r="J24" s="77"/>
    </row>
    <row r="25" spans="1:14" x14ac:dyDescent="0.25">
      <c r="A25" s="69">
        <v>18</v>
      </c>
      <c r="B25" s="56"/>
      <c r="C25" s="76"/>
      <c r="D25" s="76"/>
      <c r="E25" s="59"/>
      <c r="F25" s="1">
        <f t="shared" si="0"/>
        <v>0</v>
      </c>
      <c r="G25" s="60"/>
      <c r="H25" s="45">
        <f t="shared" si="1"/>
        <v>0</v>
      </c>
      <c r="I25" s="77"/>
      <c r="J25" s="77"/>
    </row>
    <row r="26" spans="1:14" x14ac:dyDescent="0.25">
      <c r="A26" s="69">
        <v>19</v>
      </c>
      <c r="B26" s="56"/>
      <c r="C26" s="76"/>
      <c r="D26" s="76"/>
      <c r="E26" s="59"/>
      <c r="F26" s="1">
        <f t="shared" si="0"/>
        <v>0</v>
      </c>
      <c r="G26" s="60"/>
      <c r="H26" s="45">
        <f t="shared" si="1"/>
        <v>0</v>
      </c>
      <c r="I26" s="77"/>
      <c r="J26" s="77"/>
    </row>
    <row r="27" spans="1:14" x14ac:dyDescent="0.25">
      <c r="A27" s="69">
        <v>20</v>
      </c>
      <c r="B27" s="56"/>
      <c r="C27" s="76"/>
      <c r="D27" s="76"/>
      <c r="E27" s="59"/>
      <c r="F27" s="1">
        <f t="shared" si="0"/>
        <v>0</v>
      </c>
      <c r="G27" s="60"/>
      <c r="H27" s="45">
        <f t="shared" si="1"/>
        <v>0</v>
      </c>
      <c r="I27" s="77"/>
      <c r="J27" s="77"/>
    </row>
    <row r="28" spans="1:14" x14ac:dyDescent="0.25">
      <c r="A28" s="69">
        <v>21</v>
      </c>
      <c r="B28" s="56"/>
      <c r="C28" s="76"/>
      <c r="D28" s="76"/>
      <c r="E28" s="59"/>
      <c r="F28" s="1">
        <f t="shared" si="0"/>
        <v>0</v>
      </c>
      <c r="G28" s="60"/>
      <c r="H28" s="45">
        <f t="shared" si="1"/>
        <v>0</v>
      </c>
      <c r="I28" s="77"/>
      <c r="J28" s="77"/>
    </row>
    <row r="29" spans="1:14" x14ac:dyDescent="0.25">
      <c r="A29" s="69">
        <v>22</v>
      </c>
      <c r="B29" s="56"/>
      <c r="C29" s="76"/>
      <c r="D29" s="76"/>
      <c r="E29" s="59"/>
      <c r="F29" s="1">
        <f t="shared" si="0"/>
        <v>0</v>
      </c>
      <c r="G29" s="60"/>
      <c r="H29" s="45">
        <f t="shared" si="1"/>
        <v>0</v>
      </c>
      <c r="I29" s="77"/>
      <c r="J29" s="77"/>
    </row>
    <row r="30" spans="1:14" x14ac:dyDescent="0.25">
      <c r="A30" s="69">
        <v>23</v>
      </c>
      <c r="B30" s="56"/>
      <c r="C30" s="76"/>
      <c r="D30" s="76"/>
      <c r="E30" s="59"/>
      <c r="F30" s="1">
        <f t="shared" si="0"/>
        <v>0</v>
      </c>
      <c r="G30" s="60"/>
      <c r="H30" s="45">
        <f t="shared" si="1"/>
        <v>0</v>
      </c>
      <c r="I30" s="77"/>
      <c r="J30" s="77"/>
    </row>
    <row r="31" spans="1:14" x14ac:dyDescent="0.25">
      <c r="A31" s="69">
        <v>24</v>
      </c>
      <c r="B31" s="56"/>
      <c r="C31" s="76"/>
      <c r="D31" s="76"/>
      <c r="E31" s="59"/>
      <c r="F31" s="1">
        <f t="shared" si="0"/>
        <v>0</v>
      </c>
      <c r="G31" s="60"/>
      <c r="H31" s="45">
        <f t="shared" si="1"/>
        <v>0</v>
      </c>
      <c r="I31" s="77"/>
      <c r="J31" s="77"/>
    </row>
    <row r="32" spans="1:14" x14ac:dyDescent="0.25">
      <c r="A32" s="69">
        <v>25</v>
      </c>
      <c r="B32" s="56"/>
      <c r="C32" s="76"/>
      <c r="D32" s="76"/>
      <c r="E32" s="59"/>
      <c r="F32" s="1">
        <f t="shared" si="0"/>
        <v>0</v>
      </c>
      <c r="G32" s="60"/>
      <c r="H32" s="45">
        <f t="shared" si="1"/>
        <v>0</v>
      </c>
      <c r="I32" s="77"/>
      <c r="J32" s="77"/>
    </row>
    <row r="33" spans="1:10" x14ac:dyDescent="0.25">
      <c r="A33" s="69">
        <v>26</v>
      </c>
      <c r="B33" s="56"/>
      <c r="C33" s="76"/>
      <c r="D33" s="76"/>
      <c r="E33" s="59"/>
      <c r="F33" s="1">
        <f t="shared" si="0"/>
        <v>0</v>
      </c>
      <c r="G33" s="60"/>
      <c r="H33" s="45">
        <f t="shared" si="1"/>
        <v>0</v>
      </c>
      <c r="I33" s="77">
        <v>47518.2</v>
      </c>
      <c r="J33" s="77">
        <v>62763.82</v>
      </c>
    </row>
    <row r="34" spans="1:10" ht="15.5" x14ac:dyDescent="0.35">
      <c r="A34" s="340" t="s">
        <v>97</v>
      </c>
      <c r="B34" s="341"/>
      <c r="C34" s="342"/>
      <c r="D34" s="65">
        <f>SUM(D8:D33)</f>
        <v>0</v>
      </c>
      <c r="E34" s="66">
        <f>SUM(E8:E33)</f>
        <v>0</v>
      </c>
      <c r="F34" s="67">
        <f>SUM(F8:F33)</f>
        <v>0</v>
      </c>
      <c r="G34" s="68"/>
      <c r="H34" s="67">
        <f>SUM(H8:H33)</f>
        <v>0</v>
      </c>
      <c r="I34" s="80">
        <f>SUM(I8:I33)</f>
        <v>932772.34</v>
      </c>
      <c r="J34" s="80">
        <f>SUM(J8:J33)</f>
        <v>1310213.2000000004</v>
      </c>
    </row>
    <row r="35" spans="1:10" s="74" customFormat="1" ht="15.5" x14ac:dyDescent="0.35">
      <c r="A35" s="336"/>
      <c r="B35" s="336"/>
      <c r="C35" s="336"/>
      <c r="D35" s="82"/>
      <c r="E35" s="83"/>
      <c r="F35" s="84"/>
      <c r="G35" s="83"/>
      <c r="H35" s="84"/>
    </row>
    <row r="36" spans="1:10" s="74" customFormat="1" ht="15.5" x14ac:dyDescent="0.35">
      <c r="A36" s="336"/>
      <c r="B36" s="336"/>
      <c r="C36" s="336"/>
      <c r="D36" s="82"/>
      <c r="E36" s="83"/>
      <c r="F36" s="84"/>
      <c r="G36" s="83"/>
      <c r="H36" s="84"/>
    </row>
    <row r="37" spans="1:10" s="79" customFormat="1" ht="15.5" x14ac:dyDescent="0.35">
      <c r="A37" s="62" t="s">
        <v>118</v>
      </c>
    </row>
    <row r="38" spans="1:10" ht="15.5" x14ac:dyDescent="0.35">
      <c r="A38" s="63" t="s">
        <v>2</v>
      </c>
      <c r="C38" s="79"/>
      <c r="D38" s="79"/>
      <c r="E38" s="79"/>
      <c r="F38" s="81"/>
      <c r="G38" s="79"/>
      <c r="H38" s="79"/>
    </row>
    <row r="40" spans="1:10" ht="15.5" x14ac:dyDescent="0.35">
      <c r="A40" s="47" t="s">
        <v>115</v>
      </c>
      <c r="H40" s="64">
        <v>0</v>
      </c>
    </row>
    <row r="42" spans="1:10" ht="15.5" x14ac:dyDescent="0.35">
      <c r="A42" s="47" t="s">
        <v>116</v>
      </c>
      <c r="C42" s="48" t="s">
        <v>3</v>
      </c>
      <c r="D42" s="48" t="s">
        <v>4</v>
      </c>
      <c r="E42" s="48" t="s">
        <v>5</v>
      </c>
      <c r="F42" s="48" t="s">
        <v>119</v>
      </c>
      <c r="G42" s="49"/>
    </row>
    <row r="43" spans="1:10" ht="14" x14ac:dyDescent="0.3">
      <c r="A43" s="46" t="s">
        <v>102</v>
      </c>
      <c r="C43" s="3"/>
      <c r="D43" s="3"/>
      <c r="E43" s="3"/>
      <c r="F43" s="3"/>
      <c r="G43" s="49"/>
      <c r="H43" s="79"/>
    </row>
    <row r="44" spans="1:10" ht="14" x14ac:dyDescent="0.3">
      <c r="A44" s="46" t="s">
        <v>102</v>
      </c>
      <c r="C44" s="3"/>
      <c r="D44" s="3"/>
      <c r="E44" s="3"/>
      <c r="F44" s="3"/>
      <c r="G44" s="49"/>
    </row>
    <row r="45" spans="1:10" ht="14" x14ac:dyDescent="0.3">
      <c r="A45" s="46" t="s">
        <v>102</v>
      </c>
      <c r="C45" s="3"/>
      <c r="D45" s="3"/>
      <c r="E45" s="3"/>
      <c r="F45" s="3"/>
      <c r="G45" s="49"/>
    </row>
    <row r="46" spans="1:10" ht="14" x14ac:dyDescent="0.3">
      <c r="A46" s="46" t="s">
        <v>102</v>
      </c>
      <c r="C46" s="3"/>
      <c r="D46" s="3"/>
      <c r="E46" s="3"/>
      <c r="F46" s="3"/>
      <c r="G46" s="49"/>
    </row>
    <row r="47" spans="1:10" ht="14" x14ac:dyDescent="0.3">
      <c r="A47" s="50" t="s">
        <v>6</v>
      </c>
      <c r="C47" s="4">
        <f>SUM(C43:C46)</f>
        <v>0</v>
      </c>
      <c r="D47" s="4">
        <f>SUM(D43:D46)</f>
        <v>0</v>
      </c>
      <c r="E47" s="4">
        <f>SUM(E43:E46)</f>
        <v>0</v>
      </c>
      <c r="F47" s="4">
        <f>SUM(F43:F46)</f>
        <v>0</v>
      </c>
      <c r="H47" s="64">
        <f>SUM(C47:F47)</f>
        <v>0</v>
      </c>
    </row>
    <row r="49" spans="1:8" ht="15.5" x14ac:dyDescent="0.35">
      <c r="A49" s="47" t="s">
        <v>117</v>
      </c>
      <c r="H49" s="64">
        <v>0</v>
      </c>
    </row>
    <row r="52" spans="1:8" ht="14" x14ac:dyDescent="0.3">
      <c r="D52" s="4"/>
    </row>
  </sheetData>
  <mergeCells count="8">
    <mergeCell ref="A35:C35"/>
    <mergeCell ref="A36:C36"/>
    <mergeCell ref="A1:H1"/>
    <mergeCell ref="A2:H2"/>
    <mergeCell ref="A3:H3"/>
    <mergeCell ref="A4:H4"/>
    <mergeCell ref="A5:H5"/>
    <mergeCell ref="A34:C34"/>
  </mergeCells>
  <printOptions horizontalCentered="1" gridLines="1"/>
  <pageMargins left="0.5" right="0.5" top="0.71" bottom="0.64" header="0.5" footer="0.5"/>
  <pageSetup scale="83"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04"/>
  <sheetViews>
    <sheetView workbookViewId="0">
      <selection activeCell="I29" sqref="I29"/>
    </sheetView>
  </sheetViews>
  <sheetFormatPr defaultRowHeight="12.5" x14ac:dyDescent="0.25"/>
  <cols>
    <col min="1" max="1" width="44" style="2" customWidth="1"/>
    <col min="2" max="2" width="11.26953125" style="2" customWidth="1"/>
    <col min="3" max="3" width="13.1796875" style="2" customWidth="1"/>
    <col min="4" max="4" width="12.54296875" style="2" customWidth="1"/>
    <col min="5" max="5" width="14.81640625" style="2" customWidth="1"/>
    <col min="6" max="6" width="14" style="2" customWidth="1"/>
    <col min="7" max="7" width="11.1796875" style="2" customWidth="1"/>
    <col min="8" max="8" width="9.1796875" style="5" customWidth="1"/>
    <col min="9" max="9" width="11.26953125" style="2" bestFit="1" customWidth="1"/>
    <col min="10" max="256" width="8.81640625" style="2"/>
    <col min="257" max="257" width="44" style="2" customWidth="1"/>
    <col min="258" max="258" width="10.54296875" style="2" customWidth="1"/>
    <col min="259" max="259" width="11.81640625" style="2" customWidth="1"/>
    <col min="260" max="260" width="11.7265625" style="2" customWidth="1"/>
    <col min="261" max="261" width="13.7265625" style="2" customWidth="1"/>
    <col min="262" max="262" width="13.81640625" style="2" customWidth="1"/>
    <col min="263" max="264" width="9.1796875" style="2" customWidth="1"/>
    <col min="265" max="512" width="8.81640625" style="2"/>
    <col min="513" max="513" width="44" style="2" customWidth="1"/>
    <col min="514" max="514" width="10.54296875" style="2" customWidth="1"/>
    <col min="515" max="515" width="11.81640625" style="2" customWidth="1"/>
    <col min="516" max="516" width="11.7265625" style="2" customWidth="1"/>
    <col min="517" max="517" width="13.7265625" style="2" customWidth="1"/>
    <col min="518" max="518" width="13.81640625" style="2" customWidth="1"/>
    <col min="519" max="520" width="9.1796875" style="2" customWidth="1"/>
    <col min="521" max="768" width="8.81640625" style="2"/>
    <col min="769" max="769" width="44" style="2" customWidth="1"/>
    <col min="770" max="770" width="10.54296875" style="2" customWidth="1"/>
    <col min="771" max="771" width="11.81640625" style="2" customWidth="1"/>
    <col min="772" max="772" width="11.7265625" style="2" customWidth="1"/>
    <col min="773" max="773" width="13.7265625" style="2" customWidth="1"/>
    <col min="774" max="774" width="13.81640625" style="2" customWidth="1"/>
    <col min="775" max="776" width="9.1796875" style="2" customWidth="1"/>
    <col min="777" max="1024" width="8.81640625" style="2"/>
    <col min="1025" max="1025" width="44" style="2" customWidth="1"/>
    <col min="1026" max="1026" width="10.54296875" style="2" customWidth="1"/>
    <col min="1027" max="1027" width="11.81640625" style="2" customWidth="1"/>
    <col min="1028" max="1028" width="11.7265625" style="2" customWidth="1"/>
    <col min="1029" max="1029" width="13.7265625" style="2" customWidth="1"/>
    <col min="1030" max="1030" width="13.81640625" style="2" customWidth="1"/>
    <col min="1031" max="1032" width="9.1796875" style="2" customWidth="1"/>
    <col min="1033" max="1280" width="8.81640625" style="2"/>
    <col min="1281" max="1281" width="44" style="2" customWidth="1"/>
    <col min="1282" max="1282" width="10.54296875" style="2" customWidth="1"/>
    <col min="1283" max="1283" width="11.81640625" style="2" customWidth="1"/>
    <col min="1284" max="1284" width="11.7265625" style="2" customWidth="1"/>
    <col min="1285" max="1285" width="13.7265625" style="2" customWidth="1"/>
    <col min="1286" max="1286" width="13.81640625" style="2" customWidth="1"/>
    <col min="1287" max="1288" width="9.1796875" style="2" customWidth="1"/>
    <col min="1289" max="1536" width="8.81640625" style="2"/>
    <col min="1537" max="1537" width="44" style="2" customWidth="1"/>
    <col min="1538" max="1538" width="10.54296875" style="2" customWidth="1"/>
    <col min="1539" max="1539" width="11.81640625" style="2" customWidth="1"/>
    <col min="1540" max="1540" width="11.7265625" style="2" customWidth="1"/>
    <col min="1541" max="1541" width="13.7265625" style="2" customWidth="1"/>
    <col min="1542" max="1542" width="13.81640625" style="2" customWidth="1"/>
    <col min="1543" max="1544" width="9.1796875" style="2" customWidth="1"/>
    <col min="1545" max="1792" width="8.81640625" style="2"/>
    <col min="1793" max="1793" width="44" style="2" customWidth="1"/>
    <col min="1794" max="1794" width="10.54296875" style="2" customWidth="1"/>
    <col min="1795" max="1795" width="11.81640625" style="2" customWidth="1"/>
    <col min="1796" max="1796" width="11.7265625" style="2" customWidth="1"/>
    <col min="1797" max="1797" width="13.7265625" style="2" customWidth="1"/>
    <col min="1798" max="1798" width="13.81640625" style="2" customWidth="1"/>
    <col min="1799" max="1800" width="9.1796875" style="2" customWidth="1"/>
    <col min="1801" max="2048" width="8.81640625" style="2"/>
    <col min="2049" max="2049" width="44" style="2" customWidth="1"/>
    <col min="2050" max="2050" width="10.54296875" style="2" customWidth="1"/>
    <col min="2051" max="2051" width="11.81640625" style="2" customWidth="1"/>
    <col min="2052" max="2052" width="11.7265625" style="2" customWidth="1"/>
    <col min="2053" max="2053" width="13.7265625" style="2" customWidth="1"/>
    <col min="2054" max="2054" width="13.81640625" style="2" customWidth="1"/>
    <col min="2055" max="2056" width="9.1796875" style="2" customWidth="1"/>
    <col min="2057" max="2304" width="8.81640625" style="2"/>
    <col min="2305" max="2305" width="44" style="2" customWidth="1"/>
    <col min="2306" max="2306" width="10.54296875" style="2" customWidth="1"/>
    <col min="2307" max="2307" width="11.81640625" style="2" customWidth="1"/>
    <col min="2308" max="2308" width="11.7265625" style="2" customWidth="1"/>
    <col min="2309" max="2309" width="13.7265625" style="2" customWidth="1"/>
    <col min="2310" max="2310" width="13.81640625" style="2" customWidth="1"/>
    <col min="2311" max="2312" width="9.1796875" style="2" customWidth="1"/>
    <col min="2313" max="2560" width="8.81640625" style="2"/>
    <col min="2561" max="2561" width="44" style="2" customWidth="1"/>
    <col min="2562" max="2562" width="10.54296875" style="2" customWidth="1"/>
    <col min="2563" max="2563" width="11.81640625" style="2" customWidth="1"/>
    <col min="2564" max="2564" width="11.7265625" style="2" customWidth="1"/>
    <col min="2565" max="2565" width="13.7265625" style="2" customWidth="1"/>
    <col min="2566" max="2566" width="13.81640625" style="2" customWidth="1"/>
    <col min="2567" max="2568" width="9.1796875" style="2" customWidth="1"/>
    <col min="2569" max="2816" width="8.81640625" style="2"/>
    <col min="2817" max="2817" width="44" style="2" customWidth="1"/>
    <col min="2818" max="2818" width="10.54296875" style="2" customWidth="1"/>
    <col min="2819" max="2819" width="11.81640625" style="2" customWidth="1"/>
    <col min="2820" max="2820" width="11.7265625" style="2" customWidth="1"/>
    <col min="2821" max="2821" width="13.7265625" style="2" customWidth="1"/>
    <col min="2822" max="2822" width="13.81640625" style="2" customWidth="1"/>
    <col min="2823" max="2824" width="9.1796875" style="2" customWidth="1"/>
    <col min="2825" max="3072" width="8.81640625" style="2"/>
    <col min="3073" max="3073" width="44" style="2" customWidth="1"/>
    <col min="3074" max="3074" width="10.54296875" style="2" customWidth="1"/>
    <col min="3075" max="3075" width="11.81640625" style="2" customWidth="1"/>
    <col min="3076" max="3076" width="11.7265625" style="2" customWidth="1"/>
    <col min="3077" max="3077" width="13.7265625" style="2" customWidth="1"/>
    <col min="3078" max="3078" width="13.81640625" style="2" customWidth="1"/>
    <col min="3079" max="3080" width="9.1796875" style="2" customWidth="1"/>
    <col min="3081" max="3328" width="8.81640625" style="2"/>
    <col min="3329" max="3329" width="44" style="2" customWidth="1"/>
    <col min="3330" max="3330" width="10.54296875" style="2" customWidth="1"/>
    <col min="3331" max="3331" width="11.81640625" style="2" customWidth="1"/>
    <col min="3332" max="3332" width="11.7265625" style="2" customWidth="1"/>
    <col min="3333" max="3333" width="13.7265625" style="2" customWidth="1"/>
    <col min="3334" max="3334" width="13.81640625" style="2" customWidth="1"/>
    <col min="3335" max="3336" width="9.1796875" style="2" customWidth="1"/>
    <col min="3337" max="3584" width="8.81640625" style="2"/>
    <col min="3585" max="3585" width="44" style="2" customWidth="1"/>
    <col min="3586" max="3586" width="10.54296875" style="2" customWidth="1"/>
    <col min="3587" max="3587" width="11.81640625" style="2" customWidth="1"/>
    <col min="3588" max="3588" width="11.7265625" style="2" customWidth="1"/>
    <col min="3589" max="3589" width="13.7265625" style="2" customWidth="1"/>
    <col min="3590" max="3590" width="13.81640625" style="2" customWidth="1"/>
    <col min="3591" max="3592" width="9.1796875" style="2" customWidth="1"/>
    <col min="3593" max="3840" width="8.81640625" style="2"/>
    <col min="3841" max="3841" width="44" style="2" customWidth="1"/>
    <col min="3842" max="3842" width="10.54296875" style="2" customWidth="1"/>
    <col min="3843" max="3843" width="11.81640625" style="2" customWidth="1"/>
    <col min="3844" max="3844" width="11.7265625" style="2" customWidth="1"/>
    <col min="3845" max="3845" width="13.7265625" style="2" customWidth="1"/>
    <col min="3846" max="3846" width="13.81640625" style="2" customWidth="1"/>
    <col min="3847" max="3848" width="9.1796875" style="2" customWidth="1"/>
    <col min="3849" max="4096" width="8.81640625" style="2"/>
    <col min="4097" max="4097" width="44" style="2" customWidth="1"/>
    <col min="4098" max="4098" width="10.54296875" style="2" customWidth="1"/>
    <col min="4099" max="4099" width="11.81640625" style="2" customWidth="1"/>
    <col min="4100" max="4100" width="11.7265625" style="2" customWidth="1"/>
    <col min="4101" max="4101" width="13.7265625" style="2" customWidth="1"/>
    <col min="4102" max="4102" width="13.81640625" style="2" customWidth="1"/>
    <col min="4103" max="4104" width="9.1796875" style="2" customWidth="1"/>
    <col min="4105" max="4352" width="8.81640625" style="2"/>
    <col min="4353" max="4353" width="44" style="2" customWidth="1"/>
    <col min="4354" max="4354" width="10.54296875" style="2" customWidth="1"/>
    <col min="4355" max="4355" width="11.81640625" style="2" customWidth="1"/>
    <col min="4356" max="4356" width="11.7265625" style="2" customWidth="1"/>
    <col min="4357" max="4357" width="13.7265625" style="2" customWidth="1"/>
    <col min="4358" max="4358" width="13.81640625" style="2" customWidth="1"/>
    <col min="4359" max="4360" width="9.1796875" style="2" customWidth="1"/>
    <col min="4361" max="4608" width="8.81640625" style="2"/>
    <col min="4609" max="4609" width="44" style="2" customWidth="1"/>
    <col min="4610" max="4610" width="10.54296875" style="2" customWidth="1"/>
    <col min="4611" max="4611" width="11.81640625" style="2" customWidth="1"/>
    <col min="4612" max="4612" width="11.7265625" style="2" customWidth="1"/>
    <col min="4613" max="4613" width="13.7265625" style="2" customWidth="1"/>
    <col min="4614" max="4614" width="13.81640625" style="2" customWidth="1"/>
    <col min="4615" max="4616" width="9.1796875" style="2" customWidth="1"/>
    <col min="4617" max="4864" width="8.81640625" style="2"/>
    <col min="4865" max="4865" width="44" style="2" customWidth="1"/>
    <col min="4866" max="4866" width="10.54296875" style="2" customWidth="1"/>
    <col min="4867" max="4867" width="11.81640625" style="2" customWidth="1"/>
    <col min="4868" max="4868" width="11.7265625" style="2" customWidth="1"/>
    <col min="4869" max="4869" width="13.7265625" style="2" customWidth="1"/>
    <col min="4870" max="4870" width="13.81640625" style="2" customWidth="1"/>
    <col min="4871" max="4872" width="9.1796875" style="2" customWidth="1"/>
    <col min="4873" max="5120" width="8.81640625" style="2"/>
    <col min="5121" max="5121" width="44" style="2" customWidth="1"/>
    <col min="5122" max="5122" width="10.54296875" style="2" customWidth="1"/>
    <col min="5123" max="5123" width="11.81640625" style="2" customWidth="1"/>
    <col min="5124" max="5124" width="11.7265625" style="2" customWidth="1"/>
    <col min="5125" max="5125" width="13.7265625" style="2" customWidth="1"/>
    <col min="5126" max="5126" width="13.81640625" style="2" customWidth="1"/>
    <col min="5127" max="5128" width="9.1796875" style="2" customWidth="1"/>
    <col min="5129" max="5376" width="8.81640625" style="2"/>
    <col min="5377" max="5377" width="44" style="2" customWidth="1"/>
    <col min="5378" max="5378" width="10.54296875" style="2" customWidth="1"/>
    <col min="5379" max="5379" width="11.81640625" style="2" customWidth="1"/>
    <col min="5380" max="5380" width="11.7265625" style="2" customWidth="1"/>
    <col min="5381" max="5381" width="13.7265625" style="2" customWidth="1"/>
    <col min="5382" max="5382" width="13.81640625" style="2" customWidth="1"/>
    <col min="5383" max="5384" width="9.1796875" style="2" customWidth="1"/>
    <col min="5385" max="5632" width="8.81640625" style="2"/>
    <col min="5633" max="5633" width="44" style="2" customWidth="1"/>
    <col min="5634" max="5634" width="10.54296875" style="2" customWidth="1"/>
    <col min="5635" max="5635" width="11.81640625" style="2" customWidth="1"/>
    <col min="5636" max="5636" width="11.7265625" style="2" customWidth="1"/>
    <col min="5637" max="5637" width="13.7265625" style="2" customWidth="1"/>
    <col min="5638" max="5638" width="13.81640625" style="2" customWidth="1"/>
    <col min="5639" max="5640" width="9.1796875" style="2" customWidth="1"/>
    <col min="5641" max="5888" width="8.81640625" style="2"/>
    <col min="5889" max="5889" width="44" style="2" customWidth="1"/>
    <col min="5890" max="5890" width="10.54296875" style="2" customWidth="1"/>
    <col min="5891" max="5891" width="11.81640625" style="2" customWidth="1"/>
    <col min="5892" max="5892" width="11.7265625" style="2" customWidth="1"/>
    <col min="5893" max="5893" width="13.7265625" style="2" customWidth="1"/>
    <col min="5894" max="5894" width="13.81640625" style="2" customWidth="1"/>
    <col min="5895" max="5896" width="9.1796875" style="2" customWidth="1"/>
    <col min="5897" max="6144" width="8.81640625" style="2"/>
    <col min="6145" max="6145" width="44" style="2" customWidth="1"/>
    <col min="6146" max="6146" width="10.54296875" style="2" customWidth="1"/>
    <col min="6147" max="6147" width="11.81640625" style="2" customWidth="1"/>
    <col min="6148" max="6148" width="11.7265625" style="2" customWidth="1"/>
    <col min="6149" max="6149" width="13.7265625" style="2" customWidth="1"/>
    <col min="6150" max="6150" width="13.81640625" style="2" customWidth="1"/>
    <col min="6151" max="6152" width="9.1796875" style="2" customWidth="1"/>
    <col min="6153" max="6400" width="8.81640625" style="2"/>
    <col min="6401" max="6401" width="44" style="2" customWidth="1"/>
    <col min="6402" max="6402" width="10.54296875" style="2" customWidth="1"/>
    <col min="6403" max="6403" width="11.81640625" style="2" customWidth="1"/>
    <col min="6404" max="6404" width="11.7265625" style="2" customWidth="1"/>
    <col min="6405" max="6405" width="13.7265625" style="2" customWidth="1"/>
    <col min="6406" max="6406" width="13.81640625" style="2" customWidth="1"/>
    <col min="6407" max="6408" width="9.1796875" style="2" customWidth="1"/>
    <col min="6409" max="6656" width="8.81640625" style="2"/>
    <col min="6657" max="6657" width="44" style="2" customWidth="1"/>
    <col min="6658" max="6658" width="10.54296875" style="2" customWidth="1"/>
    <col min="6659" max="6659" width="11.81640625" style="2" customWidth="1"/>
    <col min="6660" max="6660" width="11.7265625" style="2" customWidth="1"/>
    <col min="6661" max="6661" width="13.7265625" style="2" customWidth="1"/>
    <col min="6662" max="6662" width="13.81640625" style="2" customWidth="1"/>
    <col min="6663" max="6664" width="9.1796875" style="2" customWidth="1"/>
    <col min="6665" max="6912" width="8.81640625" style="2"/>
    <col min="6913" max="6913" width="44" style="2" customWidth="1"/>
    <col min="6914" max="6914" width="10.54296875" style="2" customWidth="1"/>
    <col min="6915" max="6915" width="11.81640625" style="2" customWidth="1"/>
    <col min="6916" max="6916" width="11.7265625" style="2" customWidth="1"/>
    <col min="6917" max="6917" width="13.7265625" style="2" customWidth="1"/>
    <col min="6918" max="6918" width="13.81640625" style="2" customWidth="1"/>
    <col min="6919" max="6920" width="9.1796875" style="2" customWidth="1"/>
    <col min="6921" max="7168" width="8.81640625" style="2"/>
    <col min="7169" max="7169" width="44" style="2" customWidth="1"/>
    <col min="7170" max="7170" width="10.54296875" style="2" customWidth="1"/>
    <col min="7171" max="7171" width="11.81640625" style="2" customWidth="1"/>
    <col min="7172" max="7172" width="11.7265625" style="2" customWidth="1"/>
    <col min="7173" max="7173" width="13.7265625" style="2" customWidth="1"/>
    <col min="7174" max="7174" width="13.81640625" style="2" customWidth="1"/>
    <col min="7175" max="7176" width="9.1796875" style="2" customWidth="1"/>
    <col min="7177" max="7424" width="8.81640625" style="2"/>
    <col min="7425" max="7425" width="44" style="2" customWidth="1"/>
    <col min="7426" max="7426" width="10.54296875" style="2" customWidth="1"/>
    <col min="7427" max="7427" width="11.81640625" style="2" customWidth="1"/>
    <col min="7428" max="7428" width="11.7265625" style="2" customWidth="1"/>
    <col min="7429" max="7429" width="13.7265625" style="2" customWidth="1"/>
    <col min="7430" max="7430" width="13.81640625" style="2" customWidth="1"/>
    <col min="7431" max="7432" width="9.1796875" style="2" customWidth="1"/>
    <col min="7433" max="7680" width="8.81640625" style="2"/>
    <col min="7681" max="7681" width="44" style="2" customWidth="1"/>
    <col min="7682" max="7682" width="10.54296875" style="2" customWidth="1"/>
    <col min="7683" max="7683" width="11.81640625" style="2" customWidth="1"/>
    <col min="7684" max="7684" width="11.7265625" style="2" customWidth="1"/>
    <col min="7685" max="7685" width="13.7265625" style="2" customWidth="1"/>
    <col min="7686" max="7686" width="13.81640625" style="2" customWidth="1"/>
    <col min="7687" max="7688" width="9.1796875" style="2" customWidth="1"/>
    <col min="7689" max="7936" width="8.81640625" style="2"/>
    <col min="7937" max="7937" width="44" style="2" customWidth="1"/>
    <col min="7938" max="7938" width="10.54296875" style="2" customWidth="1"/>
    <col min="7939" max="7939" width="11.81640625" style="2" customWidth="1"/>
    <col min="7940" max="7940" width="11.7265625" style="2" customWidth="1"/>
    <col min="7941" max="7941" width="13.7265625" style="2" customWidth="1"/>
    <col min="7942" max="7942" width="13.81640625" style="2" customWidth="1"/>
    <col min="7943" max="7944" width="9.1796875" style="2" customWidth="1"/>
    <col min="7945" max="8192" width="8.81640625" style="2"/>
    <col min="8193" max="8193" width="44" style="2" customWidth="1"/>
    <col min="8194" max="8194" width="10.54296875" style="2" customWidth="1"/>
    <col min="8195" max="8195" width="11.81640625" style="2" customWidth="1"/>
    <col min="8196" max="8196" width="11.7265625" style="2" customWidth="1"/>
    <col min="8197" max="8197" width="13.7265625" style="2" customWidth="1"/>
    <col min="8198" max="8198" width="13.81640625" style="2" customWidth="1"/>
    <col min="8199" max="8200" width="9.1796875" style="2" customWidth="1"/>
    <col min="8201" max="8448" width="8.81640625" style="2"/>
    <col min="8449" max="8449" width="44" style="2" customWidth="1"/>
    <col min="8450" max="8450" width="10.54296875" style="2" customWidth="1"/>
    <col min="8451" max="8451" width="11.81640625" style="2" customWidth="1"/>
    <col min="8452" max="8452" width="11.7265625" style="2" customWidth="1"/>
    <col min="8453" max="8453" width="13.7265625" style="2" customWidth="1"/>
    <col min="8454" max="8454" width="13.81640625" style="2" customWidth="1"/>
    <col min="8455" max="8456" width="9.1796875" style="2" customWidth="1"/>
    <col min="8457" max="8704" width="8.81640625" style="2"/>
    <col min="8705" max="8705" width="44" style="2" customWidth="1"/>
    <col min="8706" max="8706" width="10.54296875" style="2" customWidth="1"/>
    <col min="8707" max="8707" width="11.81640625" style="2" customWidth="1"/>
    <col min="8708" max="8708" width="11.7265625" style="2" customWidth="1"/>
    <col min="8709" max="8709" width="13.7265625" style="2" customWidth="1"/>
    <col min="8710" max="8710" width="13.81640625" style="2" customWidth="1"/>
    <col min="8711" max="8712" width="9.1796875" style="2" customWidth="1"/>
    <col min="8713" max="8960" width="8.81640625" style="2"/>
    <col min="8961" max="8961" width="44" style="2" customWidth="1"/>
    <col min="8962" max="8962" width="10.54296875" style="2" customWidth="1"/>
    <col min="8963" max="8963" width="11.81640625" style="2" customWidth="1"/>
    <col min="8964" max="8964" width="11.7265625" style="2" customWidth="1"/>
    <col min="8965" max="8965" width="13.7265625" style="2" customWidth="1"/>
    <col min="8966" max="8966" width="13.81640625" style="2" customWidth="1"/>
    <col min="8967" max="8968" width="9.1796875" style="2" customWidth="1"/>
    <col min="8969" max="9216" width="8.81640625" style="2"/>
    <col min="9217" max="9217" width="44" style="2" customWidth="1"/>
    <col min="9218" max="9218" width="10.54296875" style="2" customWidth="1"/>
    <col min="9219" max="9219" width="11.81640625" style="2" customWidth="1"/>
    <col min="9220" max="9220" width="11.7265625" style="2" customWidth="1"/>
    <col min="9221" max="9221" width="13.7265625" style="2" customWidth="1"/>
    <col min="9222" max="9222" width="13.81640625" style="2" customWidth="1"/>
    <col min="9223" max="9224" width="9.1796875" style="2" customWidth="1"/>
    <col min="9225" max="9472" width="8.81640625" style="2"/>
    <col min="9473" max="9473" width="44" style="2" customWidth="1"/>
    <col min="9474" max="9474" width="10.54296875" style="2" customWidth="1"/>
    <col min="9475" max="9475" width="11.81640625" style="2" customWidth="1"/>
    <col min="9476" max="9476" width="11.7265625" style="2" customWidth="1"/>
    <col min="9477" max="9477" width="13.7265625" style="2" customWidth="1"/>
    <col min="9478" max="9478" width="13.81640625" style="2" customWidth="1"/>
    <col min="9479" max="9480" width="9.1796875" style="2" customWidth="1"/>
    <col min="9481" max="9728" width="8.81640625" style="2"/>
    <col min="9729" max="9729" width="44" style="2" customWidth="1"/>
    <col min="9730" max="9730" width="10.54296875" style="2" customWidth="1"/>
    <col min="9731" max="9731" width="11.81640625" style="2" customWidth="1"/>
    <col min="9732" max="9732" width="11.7265625" style="2" customWidth="1"/>
    <col min="9733" max="9733" width="13.7265625" style="2" customWidth="1"/>
    <col min="9734" max="9734" width="13.81640625" style="2" customWidth="1"/>
    <col min="9735" max="9736" width="9.1796875" style="2" customWidth="1"/>
    <col min="9737" max="9984" width="8.81640625" style="2"/>
    <col min="9985" max="9985" width="44" style="2" customWidth="1"/>
    <col min="9986" max="9986" width="10.54296875" style="2" customWidth="1"/>
    <col min="9987" max="9987" width="11.81640625" style="2" customWidth="1"/>
    <col min="9988" max="9988" width="11.7265625" style="2" customWidth="1"/>
    <col min="9989" max="9989" width="13.7265625" style="2" customWidth="1"/>
    <col min="9990" max="9990" width="13.81640625" style="2" customWidth="1"/>
    <col min="9991" max="9992" width="9.1796875" style="2" customWidth="1"/>
    <col min="9993" max="10240" width="8.81640625" style="2"/>
    <col min="10241" max="10241" width="44" style="2" customWidth="1"/>
    <col min="10242" max="10242" width="10.54296875" style="2" customWidth="1"/>
    <col min="10243" max="10243" width="11.81640625" style="2" customWidth="1"/>
    <col min="10244" max="10244" width="11.7265625" style="2" customWidth="1"/>
    <col min="10245" max="10245" width="13.7265625" style="2" customWidth="1"/>
    <col min="10246" max="10246" width="13.81640625" style="2" customWidth="1"/>
    <col min="10247" max="10248" width="9.1796875" style="2" customWidth="1"/>
    <col min="10249" max="10496" width="8.81640625" style="2"/>
    <col min="10497" max="10497" width="44" style="2" customWidth="1"/>
    <col min="10498" max="10498" width="10.54296875" style="2" customWidth="1"/>
    <col min="10499" max="10499" width="11.81640625" style="2" customWidth="1"/>
    <col min="10500" max="10500" width="11.7265625" style="2" customWidth="1"/>
    <col min="10501" max="10501" width="13.7265625" style="2" customWidth="1"/>
    <col min="10502" max="10502" width="13.81640625" style="2" customWidth="1"/>
    <col min="10503" max="10504" width="9.1796875" style="2" customWidth="1"/>
    <col min="10505" max="10752" width="8.81640625" style="2"/>
    <col min="10753" max="10753" width="44" style="2" customWidth="1"/>
    <col min="10754" max="10754" width="10.54296875" style="2" customWidth="1"/>
    <col min="10755" max="10755" width="11.81640625" style="2" customWidth="1"/>
    <col min="10756" max="10756" width="11.7265625" style="2" customWidth="1"/>
    <col min="10757" max="10757" width="13.7265625" style="2" customWidth="1"/>
    <col min="10758" max="10758" width="13.81640625" style="2" customWidth="1"/>
    <col min="10759" max="10760" width="9.1796875" style="2" customWidth="1"/>
    <col min="10761" max="11008" width="8.81640625" style="2"/>
    <col min="11009" max="11009" width="44" style="2" customWidth="1"/>
    <col min="11010" max="11010" width="10.54296875" style="2" customWidth="1"/>
    <col min="11011" max="11011" width="11.81640625" style="2" customWidth="1"/>
    <col min="11012" max="11012" width="11.7265625" style="2" customWidth="1"/>
    <col min="11013" max="11013" width="13.7265625" style="2" customWidth="1"/>
    <col min="11014" max="11014" width="13.81640625" style="2" customWidth="1"/>
    <col min="11015" max="11016" width="9.1796875" style="2" customWidth="1"/>
    <col min="11017" max="11264" width="8.81640625" style="2"/>
    <col min="11265" max="11265" width="44" style="2" customWidth="1"/>
    <col min="11266" max="11266" width="10.54296875" style="2" customWidth="1"/>
    <col min="11267" max="11267" width="11.81640625" style="2" customWidth="1"/>
    <col min="11268" max="11268" width="11.7265625" style="2" customWidth="1"/>
    <col min="11269" max="11269" width="13.7265625" style="2" customWidth="1"/>
    <col min="11270" max="11270" width="13.81640625" style="2" customWidth="1"/>
    <col min="11271" max="11272" width="9.1796875" style="2" customWidth="1"/>
    <col min="11273" max="11520" width="8.81640625" style="2"/>
    <col min="11521" max="11521" width="44" style="2" customWidth="1"/>
    <col min="11522" max="11522" width="10.54296875" style="2" customWidth="1"/>
    <col min="11523" max="11523" width="11.81640625" style="2" customWidth="1"/>
    <col min="11524" max="11524" width="11.7265625" style="2" customWidth="1"/>
    <col min="11525" max="11525" width="13.7265625" style="2" customWidth="1"/>
    <col min="11526" max="11526" width="13.81640625" style="2" customWidth="1"/>
    <col min="11527" max="11528" width="9.1796875" style="2" customWidth="1"/>
    <col min="11529" max="11776" width="8.81640625" style="2"/>
    <col min="11777" max="11777" width="44" style="2" customWidth="1"/>
    <col min="11778" max="11778" width="10.54296875" style="2" customWidth="1"/>
    <col min="11779" max="11779" width="11.81640625" style="2" customWidth="1"/>
    <col min="11780" max="11780" width="11.7265625" style="2" customWidth="1"/>
    <col min="11781" max="11781" width="13.7265625" style="2" customWidth="1"/>
    <col min="11782" max="11782" width="13.81640625" style="2" customWidth="1"/>
    <col min="11783" max="11784" width="9.1796875" style="2" customWidth="1"/>
    <col min="11785" max="12032" width="8.81640625" style="2"/>
    <col min="12033" max="12033" width="44" style="2" customWidth="1"/>
    <col min="12034" max="12034" width="10.54296875" style="2" customWidth="1"/>
    <col min="12035" max="12035" width="11.81640625" style="2" customWidth="1"/>
    <col min="12036" max="12036" width="11.7265625" style="2" customWidth="1"/>
    <col min="12037" max="12037" width="13.7265625" style="2" customWidth="1"/>
    <col min="12038" max="12038" width="13.81640625" style="2" customWidth="1"/>
    <col min="12039" max="12040" width="9.1796875" style="2" customWidth="1"/>
    <col min="12041" max="12288" width="8.81640625" style="2"/>
    <col min="12289" max="12289" width="44" style="2" customWidth="1"/>
    <col min="12290" max="12290" width="10.54296875" style="2" customWidth="1"/>
    <col min="12291" max="12291" width="11.81640625" style="2" customWidth="1"/>
    <col min="12292" max="12292" width="11.7265625" style="2" customWidth="1"/>
    <col min="12293" max="12293" width="13.7265625" style="2" customWidth="1"/>
    <col min="12294" max="12294" width="13.81640625" style="2" customWidth="1"/>
    <col min="12295" max="12296" width="9.1796875" style="2" customWidth="1"/>
    <col min="12297" max="12544" width="8.81640625" style="2"/>
    <col min="12545" max="12545" width="44" style="2" customWidth="1"/>
    <col min="12546" max="12546" width="10.54296875" style="2" customWidth="1"/>
    <col min="12547" max="12547" width="11.81640625" style="2" customWidth="1"/>
    <col min="12548" max="12548" width="11.7265625" style="2" customWidth="1"/>
    <col min="12549" max="12549" width="13.7265625" style="2" customWidth="1"/>
    <col min="12550" max="12550" width="13.81640625" style="2" customWidth="1"/>
    <col min="12551" max="12552" width="9.1796875" style="2" customWidth="1"/>
    <col min="12553" max="12800" width="8.81640625" style="2"/>
    <col min="12801" max="12801" width="44" style="2" customWidth="1"/>
    <col min="12802" max="12802" width="10.54296875" style="2" customWidth="1"/>
    <col min="12803" max="12803" width="11.81640625" style="2" customWidth="1"/>
    <col min="12804" max="12804" width="11.7265625" style="2" customWidth="1"/>
    <col min="12805" max="12805" width="13.7265625" style="2" customWidth="1"/>
    <col min="12806" max="12806" width="13.81640625" style="2" customWidth="1"/>
    <col min="12807" max="12808" width="9.1796875" style="2" customWidth="1"/>
    <col min="12809" max="13056" width="8.81640625" style="2"/>
    <col min="13057" max="13057" width="44" style="2" customWidth="1"/>
    <col min="13058" max="13058" width="10.54296875" style="2" customWidth="1"/>
    <col min="13059" max="13059" width="11.81640625" style="2" customWidth="1"/>
    <col min="13060" max="13060" width="11.7265625" style="2" customWidth="1"/>
    <col min="13061" max="13061" width="13.7265625" style="2" customWidth="1"/>
    <col min="13062" max="13062" width="13.81640625" style="2" customWidth="1"/>
    <col min="13063" max="13064" width="9.1796875" style="2" customWidth="1"/>
    <col min="13065" max="13312" width="8.81640625" style="2"/>
    <col min="13313" max="13313" width="44" style="2" customWidth="1"/>
    <col min="13314" max="13314" width="10.54296875" style="2" customWidth="1"/>
    <col min="13315" max="13315" width="11.81640625" style="2" customWidth="1"/>
    <col min="13316" max="13316" width="11.7265625" style="2" customWidth="1"/>
    <col min="13317" max="13317" width="13.7265625" style="2" customWidth="1"/>
    <col min="13318" max="13318" width="13.81640625" style="2" customWidth="1"/>
    <col min="13319" max="13320" width="9.1796875" style="2" customWidth="1"/>
    <col min="13321" max="13568" width="8.81640625" style="2"/>
    <col min="13569" max="13569" width="44" style="2" customWidth="1"/>
    <col min="13570" max="13570" width="10.54296875" style="2" customWidth="1"/>
    <col min="13571" max="13571" width="11.81640625" style="2" customWidth="1"/>
    <col min="13572" max="13572" width="11.7265625" style="2" customWidth="1"/>
    <col min="13573" max="13573" width="13.7265625" style="2" customWidth="1"/>
    <col min="13574" max="13574" width="13.81640625" style="2" customWidth="1"/>
    <col min="13575" max="13576" width="9.1796875" style="2" customWidth="1"/>
    <col min="13577" max="13824" width="8.81640625" style="2"/>
    <col min="13825" max="13825" width="44" style="2" customWidth="1"/>
    <col min="13826" max="13826" width="10.54296875" style="2" customWidth="1"/>
    <col min="13827" max="13827" width="11.81640625" style="2" customWidth="1"/>
    <col min="13828" max="13828" width="11.7265625" style="2" customWidth="1"/>
    <col min="13829" max="13829" width="13.7265625" style="2" customWidth="1"/>
    <col min="13830" max="13830" width="13.81640625" style="2" customWidth="1"/>
    <col min="13831" max="13832" width="9.1796875" style="2" customWidth="1"/>
    <col min="13833" max="14080" width="8.81640625" style="2"/>
    <col min="14081" max="14081" width="44" style="2" customWidth="1"/>
    <col min="14082" max="14082" width="10.54296875" style="2" customWidth="1"/>
    <col min="14083" max="14083" width="11.81640625" style="2" customWidth="1"/>
    <col min="14084" max="14084" width="11.7265625" style="2" customWidth="1"/>
    <col min="14085" max="14085" width="13.7265625" style="2" customWidth="1"/>
    <col min="14086" max="14086" width="13.81640625" style="2" customWidth="1"/>
    <col min="14087" max="14088" width="9.1796875" style="2" customWidth="1"/>
    <col min="14089" max="14336" width="8.81640625" style="2"/>
    <col min="14337" max="14337" width="44" style="2" customWidth="1"/>
    <col min="14338" max="14338" width="10.54296875" style="2" customWidth="1"/>
    <col min="14339" max="14339" width="11.81640625" style="2" customWidth="1"/>
    <col min="14340" max="14340" width="11.7265625" style="2" customWidth="1"/>
    <col min="14341" max="14341" width="13.7265625" style="2" customWidth="1"/>
    <col min="14342" max="14342" width="13.81640625" style="2" customWidth="1"/>
    <col min="14343" max="14344" width="9.1796875" style="2" customWidth="1"/>
    <col min="14345" max="14592" width="8.81640625" style="2"/>
    <col min="14593" max="14593" width="44" style="2" customWidth="1"/>
    <col min="14594" max="14594" width="10.54296875" style="2" customWidth="1"/>
    <col min="14595" max="14595" width="11.81640625" style="2" customWidth="1"/>
    <col min="14596" max="14596" width="11.7265625" style="2" customWidth="1"/>
    <col min="14597" max="14597" width="13.7265625" style="2" customWidth="1"/>
    <col min="14598" max="14598" width="13.81640625" style="2" customWidth="1"/>
    <col min="14599" max="14600" width="9.1796875" style="2" customWidth="1"/>
    <col min="14601" max="14848" width="8.81640625" style="2"/>
    <col min="14849" max="14849" width="44" style="2" customWidth="1"/>
    <col min="14850" max="14850" width="10.54296875" style="2" customWidth="1"/>
    <col min="14851" max="14851" width="11.81640625" style="2" customWidth="1"/>
    <col min="14852" max="14852" width="11.7265625" style="2" customWidth="1"/>
    <col min="14853" max="14853" width="13.7265625" style="2" customWidth="1"/>
    <col min="14854" max="14854" width="13.81640625" style="2" customWidth="1"/>
    <col min="14855" max="14856" width="9.1796875" style="2" customWidth="1"/>
    <col min="14857" max="15104" width="8.81640625" style="2"/>
    <col min="15105" max="15105" width="44" style="2" customWidth="1"/>
    <col min="15106" max="15106" width="10.54296875" style="2" customWidth="1"/>
    <col min="15107" max="15107" width="11.81640625" style="2" customWidth="1"/>
    <col min="15108" max="15108" width="11.7265625" style="2" customWidth="1"/>
    <col min="15109" max="15109" width="13.7265625" style="2" customWidth="1"/>
    <col min="15110" max="15110" width="13.81640625" style="2" customWidth="1"/>
    <col min="15111" max="15112" width="9.1796875" style="2" customWidth="1"/>
    <col min="15113" max="15360" width="8.81640625" style="2"/>
    <col min="15361" max="15361" width="44" style="2" customWidth="1"/>
    <col min="15362" max="15362" width="10.54296875" style="2" customWidth="1"/>
    <col min="15363" max="15363" width="11.81640625" style="2" customWidth="1"/>
    <col min="15364" max="15364" width="11.7265625" style="2" customWidth="1"/>
    <col min="15365" max="15365" width="13.7265625" style="2" customWidth="1"/>
    <col min="15366" max="15366" width="13.81640625" style="2" customWidth="1"/>
    <col min="15367" max="15368" width="9.1796875" style="2" customWidth="1"/>
    <col min="15369" max="15616" width="8.81640625" style="2"/>
    <col min="15617" max="15617" width="44" style="2" customWidth="1"/>
    <col min="15618" max="15618" width="10.54296875" style="2" customWidth="1"/>
    <col min="15619" max="15619" width="11.81640625" style="2" customWidth="1"/>
    <col min="15620" max="15620" width="11.7265625" style="2" customWidth="1"/>
    <col min="15621" max="15621" width="13.7265625" style="2" customWidth="1"/>
    <col min="15622" max="15622" width="13.81640625" style="2" customWidth="1"/>
    <col min="15623" max="15624" width="9.1796875" style="2" customWidth="1"/>
    <col min="15625" max="15872" width="8.81640625" style="2"/>
    <col min="15873" max="15873" width="44" style="2" customWidth="1"/>
    <col min="15874" max="15874" width="10.54296875" style="2" customWidth="1"/>
    <col min="15875" max="15875" width="11.81640625" style="2" customWidth="1"/>
    <col min="15876" max="15876" width="11.7265625" style="2" customWidth="1"/>
    <col min="15877" max="15877" width="13.7265625" style="2" customWidth="1"/>
    <col min="15878" max="15878" width="13.81640625" style="2" customWidth="1"/>
    <col min="15879" max="15880" width="9.1796875" style="2" customWidth="1"/>
    <col min="15881" max="16128" width="8.81640625" style="2"/>
    <col min="16129" max="16129" width="44" style="2" customWidth="1"/>
    <col min="16130" max="16130" width="10.54296875" style="2" customWidth="1"/>
    <col min="16131" max="16131" width="11.81640625" style="2" customWidth="1"/>
    <col min="16132" max="16132" width="11.7265625" style="2" customWidth="1"/>
    <col min="16133" max="16133" width="13.7265625" style="2" customWidth="1"/>
    <col min="16134" max="16134" width="13.81640625" style="2" customWidth="1"/>
    <col min="16135" max="16136" width="9.1796875" style="2" customWidth="1"/>
    <col min="16137" max="16384" width="8.81640625" style="2"/>
  </cols>
  <sheetData>
    <row r="1" spans="1:10" ht="13" x14ac:dyDescent="0.3">
      <c r="A1" s="359" t="s">
        <v>76</v>
      </c>
      <c r="B1" s="359"/>
      <c r="C1" s="359"/>
      <c r="D1" s="359"/>
      <c r="E1" s="359"/>
      <c r="F1" s="359"/>
      <c r="G1" s="359"/>
      <c r="H1" s="2"/>
    </row>
    <row r="2" spans="1:10" ht="13" x14ac:dyDescent="0.3">
      <c r="A2" s="365" t="s">
        <v>95</v>
      </c>
      <c r="B2" s="365"/>
      <c r="C2" s="365"/>
      <c r="D2" s="365"/>
      <c r="E2" s="365"/>
      <c r="F2" s="365"/>
      <c r="G2" s="365"/>
      <c r="H2" s="2"/>
    </row>
    <row r="3" spans="1:10" x14ac:dyDescent="0.25">
      <c r="A3" s="360" t="s">
        <v>8</v>
      </c>
      <c r="B3" s="360"/>
      <c r="C3" s="360"/>
      <c r="D3" s="360"/>
      <c r="E3" s="360"/>
      <c r="F3" s="360"/>
      <c r="G3" s="360"/>
      <c r="H3" s="2"/>
    </row>
    <row r="4" spans="1:10" ht="13" x14ac:dyDescent="0.3">
      <c r="A4" s="89"/>
      <c r="B4" s="89"/>
      <c r="C4" s="89"/>
      <c r="D4" s="89"/>
      <c r="E4" s="89"/>
      <c r="F4" s="89"/>
    </row>
    <row r="5" spans="1:10" ht="13" x14ac:dyDescent="0.3">
      <c r="A5" s="2" t="s">
        <v>9</v>
      </c>
      <c r="E5" s="7" t="s">
        <v>10</v>
      </c>
      <c r="F5" s="8"/>
    </row>
    <row r="6" spans="1:10" x14ac:dyDescent="0.25">
      <c r="A6" s="2" t="s">
        <v>100</v>
      </c>
      <c r="E6" s="2" t="s">
        <v>11</v>
      </c>
    </row>
    <row r="7" spans="1:10" ht="13" x14ac:dyDescent="0.3">
      <c r="A7" s="2" t="s">
        <v>107</v>
      </c>
      <c r="C7" s="361" t="s">
        <v>101</v>
      </c>
      <c r="D7" s="362"/>
      <c r="E7" s="362"/>
      <c r="F7" s="362"/>
      <c r="I7" s="9"/>
      <c r="J7" s="9"/>
    </row>
    <row r="8" spans="1:10" ht="13" x14ac:dyDescent="0.3">
      <c r="A8" s="2" t="s">
        <v>106</v>
      </c>
      <c r="D8" s="10" t="s">
        <v>13</v>
      </c>
      <c r="E8" s="9"/>
      <c r="F8" s="9"/>
      <c r="H8" s="11"/>
      <c r="I8" s="10"/>
      <c r="J8" s="9"/>
    </row>
    <row r="9" spans="1:10" x14ac:dyDescent="0.25">
      <c r="C9" s="44"/>
      <c r="D9" s="363" t="s">
        <v>14</v>
      </c>
      <c r="E9" s="364"/>
      <c r="F9" s="364"/>
    </row>
    <row r="10" spans="1:10" x14ac:dyDescent="0.25">
      <c r="C10" s="37"/>
      <c r="D10" s="85" t="s">
        <v>322</v>
      </c>
      <c r="E10" s="12"/>
      <c r="F10" s="12"/>
    </row>
    <row r="11" spans="1:10" x14ac:dyDescent="0.25">
      <c r="A11" s="13" t="s">
        <v>15</v>
      </c>
      <c r="B11" s="9" t="s">
        <v>16</v>
      </c>
      <c r="D11" s="85" t="s">
        <v>323</v>
      </c>
      <c r="E11" s="12"/>
      <c r="F11" s="12"/>
    </row>
    <row r="12" spans="1:10" x14ac:dyDescent="0.25">
      <c r="A12" s="13" t="s">
        <v>17</v>
      </c>
      <c r="B12" s="9" t="s">
        <v>18</v>
      </c>
      <c r="D12" s="85" t="s">
        <v>324</v>
      </c>
      <c r="E12" s="12"/>
      <c r="F12" s="12"/>
    </row>
    <row r="13" spans="1:10" ht="13" x14ac:dyDescent="0.3">
      <c r="A13" s="14" t="s">
        <v>19</v>
      </c>
      <c r="B13" s="15" t="s">
        <v>325</v>
      </c>
      <c r="D13" s="16"/>
      <c r="E13" s="16"/>
      <c r="F13" s="16"/>
    </row>
    <row r="14" spans="1:10" ht="13" x14ac:dyDescent="0.3">
      <c r="A14" s="14" t="s">
        <v>20</v>
      </c>
      <c r="B14" s="17" t="s">
        <v>146</v>
      </c>
      <c r="D14" s="9"/>
      <c r="E14" s="10"/>
      <c r="F14" s="9"/>
    </row>
    <row r="15" spans="1:10" ht="13" x14ac:dyDescent="0.3">
      <c r="A15" s="14" t="s">
        <v>77</v>
      </c>
      <c r="B15" s="17" t="s">
        <v>153</v>
      </c>
      <c r="D15" s="18" t="s">
        <v>22</v>
      </c>
      <c r="E15" s="52"/>
      <c r="F15" s="12"/>
    </row>
    <row r="16" spans="1:10" ht="13" thickBot="1" x14ac:dyDescent="0.3"/>
    <row r="17" spans="1:9" ht="15" customHeight="1" thickTop="1" x14ac:dyDescent="0.25">
      <c r="A17" s="345" t="s">
        <v>78</v>
      </c>
      <c r="B17" s="346"/>
      <c r="C17" s="351" t="s">
        <v>79</v>
      </c>
      <c r="D17" s="351" t="s">
        <v>131</v>
      </c>
      <c r="E17" s="351" t="s">
        <v>25</v>
      </c>
      <c r="F17" s="354" t="s">
        <v>26</v>
      </c>
    </row>
    <row r="18" spans="1:9" ht="14.25" customHeight="1" x14ac:dyDescent="0.25">
      <c r="A18" s="347"/>
      <c r="B18" s="348"/>
      <c r="C18" s="352"/>
      <c r="D18" s="357"/>
      <c r="E18" s="352"/>
      <c r="F18" s="355"/>
    </row>
    <row r="19" spans="1:9" ht="25.5" customHeight="1" x14ac:dyDescent="0.25">
      <c r="A19" s="347"/>
      <c r="B19" s="348"/>
      <c r="C19" s="352"/>
      <c r="D19" s="357"/>
      <c r="E19" s="352"/>
      <c r="F19" s="355"/>
    </row>
    <row r="20" spans="1:9" ht="21" customHeight="1" thickBot="1" x14ac:dyDescent="0.3">
      <c r="A20" s="349"/>
      <c r="B20" s="350"/>
      <c r="C20" s="353"/>
      <c r="D20" s="358"/>
      <c r="E20" s="353"/>
      <c r="F20" s="356"/>
    </row>
    <row r="21" spans="1:9" ht="22" customHeight="1" thickTop="1" thickBot="1" x14ac:dyDescent="0.3">
      <c r="A21" s="370" t="s">
        <v>27</v>
      </c>
      <c r="B21" s="371"/>
      <c r="C21" s="19">
        <f>'Q3 Invoice'!C21</f>
        <v>16224</v>
      </c>
      <c r="D21" s="20">
        <f>'Q4 2019 FS Entry Page'!F34</f>
        <v>0</v>
      </c>
      <c r="E21" s="20">
        <f>D21+'Q3 Invoice'!E21</f>
        <v>455</v>
      </c>
      <c r="F21" s="20">
        <f>C21-E21</f>
        <v>15769</v>
      </c>
    </row>
    <row r="22" spans="1:9" ht="22" customHeight="1" thickTop="1" thickBot="1" x14ac:dyDescent="0.3">
      <c r="A22" s="374" t="s">
        <v>127</v>
      </c>
      <c r="B22" s="375"/>
      <c r="C22" s="19">
        <f>'Q3 Invoice'!C22</f>
        <v>811</v>
      </c>
      <c r="D22" s="20">
        <f>'Q4 2019 FS Entry Page'!H34</f>
        <v>0</v>
      </c>
      <c r="E22" s="20">
        <f>D22+'Q3 Invoice'!E22</f>
        <v>22.75</v>
      </c>
      <c r="F22" s="20">
        <f t="shared" ref="F22:F29" si="0">C22-E22</f>
        <v>788.25</v>
      </c>
    </row>
    <row r="23" spans="1:9" ht="22" customHeight="1" thickTop="1" thickBot="1" x14ac:dyDescent="0.3">
      <c r="A23" s="372" t="s">
        <v>28</v>
      </c>
      <c r="B23" s="373"/>
      <c r="C23" s="19">
        <f>'Q3 Invoice'!C23</f>
        <v>3900</v>
      </c>
      <c r="D23" s="20">
        <f>'Q4 2019 FS Entry Page'!H40</f>
        <v>0</v>
      </c>
      <c r="E23" s="20">
        <f>D23+'Q3 Invoice'!E23</f>
        <v>0</v>
      </c>
      <c r="F23" s="20">
        <f t="shared" si="0"/>
        <v>3900</v>
      </c>
    </row>
    <row r="24" spans="1:9" ht="22" customHeight="1" thickTop="1" thickBot="1" x14ac:dyDescent="0.3">
      <c r="A24" s="372" t="s">
        <v>29</v>
      </c>
      <c r="B24" s="373"/>
      <c r="C24" s="19">
        <v>0</v>
      </c>
      <c r="D24" s="20">
        <v>0</v>
      </c>
      <c r="E24" s="20">
        <f>D24+'Q3 Invoice'!E24</f>
        <v>0</v>
      </c>
      <c r="F24" s="20">
        <f t="shared" si="0"/>
        <v>0</v>
      </c>
    </row>
    <row r="25" spans="1:9" ht="22" customHeight="1" thickTop="1" thickBot="1" x14ac:dyDescent="0.3">
      <c r="A25" s="372" t="s">
        <v>30</v>
      </c>
      <c r="B25" s="373"/>
      <c r="C25" s="19">
        <f>'Q3 Invoice'!C25</f>
        <v>2930</v>
      </c>
      <c r="D25" s="20">
        <f>'Q4 2019 FS Entry Page'!H47</f>
        <v>0</v>
      </c>
      <c r="E25" s="20">
        <f>D25+'Q3 Invoice'!E25</f>
        <v>0</v>
      </c>
      <c r="F25" s="20">
        <f>C25-E25</f>
        <v>2930</v>
      </c>
      <c r="G25" s="37"/>
    </row>
    <row r="26" spans="1:9" ht="22" customHeight="1" thickTop="1" thickBot="1" x14ac:dyDescent="0.3">
      <c r="A26" s="374" t="s">
        <v>31</v>
      </c>
      <c r="B26" s="375"/>
      <c r="C26" s="19">
        <v>0</v>
      </c>
      <c r="D26" s="20">
        <v>0</v>
      </c>
      <c r="E26" s="20">
        <f>D26+'Q3 Invoice'!E26</f>
        <v>0</v>
      </c>
      <c r="F26" s="20">
        <f t="shared" si="0"/>
        <v>0</v>
      </c>
    </row>
    <row r="27" spans="1:9" ht="22" customHeight="1" thickTop="1" thickBot="1" x14ac:dyDescent="0.3">
      <c r="A27" s="374" t="s">
        <v>32</v>
      </c>
      <c r="B27" s="375"/>
      <c r="C27" s="19">
        <f>'Q3 Invoice'!C27</f>
        <v>2000</v>
      </c>
      <c r="D27" s="20">
        <f>'Q4 2019 FS Entry Page'!H49</f>
        <v>0</v>
      </c>
      <c r="E27" s="20">
        <f>D27+'Q3 Invoice'!E27</f>
        <v>2400</v>
      </c>
      <c r="F27" s="20">
        <f t="shared" si="0"/>
        <v>-400</v>
      </c>
    </row>
    <row r="28" spans="1:9" ht="24.75" customHeight="1" thickTop="1" thickBot="1" x14ac:dyDescent="0.3">
      <c r="A28" s="347" t="s">
        <v>330</v>
      </c>
      <c r="B28" s="348"/>
      <c r="C28" s="19">
        <f>'Q3 Invoice'!C28</f>
        <v>7700</v>
      </c>
      <c r="D28" s="20">
        <f>SUM(D21:D27)*0.452</f>
        <v>0</v>
      </c>
      <c r="E28" s="20">
        <f>D28+'Q3 Invoice'!E28</f>
        <v>1300.7429999999999</v>
      </c>
      <c r="F28" s="20">
        <f t="shared" si="0"/>
        <v>6399.2569999999996</v>
      </c>
    </row>
    <row r="29" spans="1:9" ht="22" customHeight="1" thickTop="1" x14ac:dyDescent="0.25">
      <c r="A29" s="372" t="s">
        <v>33</v>
      </c>
      <c r="B29" s="373"/>
      <c r="C29" s="19">
        <f>SUM(C21:C28)</f>
        <v>33565</v>
      </c>
      <c r="D29" s="20">
        <f>SUM(D21:D28)</f>
        <v>0</v>
      </c>
      <c r="E29" s="20">
        <f>SUM(E21:E28)</f>
        <v>4178.4930000000004</v>
      </c>
      <c r="F29" s="20">
        <f t="shared" si="0"/>
        <v>29386.506999999998</v>
      </c>
      <c r="G29" s="37"/>
      <c r="I29" s="37"/>
    </row>
    <row r="30" spans="1:9" ht="5.25" customHeight="1" x14ac:dyDescent="0.25">
      <c r="A30" s="366"/>
      <c r="B30" s="367"/>
      <c r="C30" s="22"/>
      <c r="D30" s="23"/>
      <c r="E30" s="22"/>
      <c r="F30" s="24"/>
    </row>
    <row r="31" spans="1:9" ht="21.75" customHeight="1" thickBot="1" x14ac:dyDescent="0.35">
      <c r="A31" s="376" t="s">
        <v>80</v>
      </c>
      <c r="B31" s="376"/>
      <c r="C31" s="25"/>
      <c r="D31" s="26">
        <f>SUM(D29)</f>
        <v>0</v>
      </c>
      <c r="E31" s="27"/>
      <c r="F31" s="27"/>
      <c r="G31" s="37"/>
    </row>
    <row r="32" spans="1:9" ht="15" customHeight="1" thickTop="1" x14ac:dyDescent="0.3">
      <c r="A32" s="9"/>
      <c r="B32" s="9"/>
      <c r="C32" s="9"/>
      <c r="D32" s="9"/>
      <c r="E32" s="86" t="s">
        <v>133</v>
      </c>
      <c r="F32" s="87">
        <f>E29/C29</f>
        <v>0.12448958736779385</v>
      </c>
    </row>
    <row r="33" spans="1:6" ht="13.5" customHeight="1" x14ac:dyDescent="0.3">
      <c r="A33" s="9"/>
      <c r="B33" s="9"/>
      <c r="C33" s="9"/>
      <c r="D33" s="9"/>
      <c r="E33" s="86" t="s">
        <v>134</v>
      </c>
      <c r="F33" s="88">
        <f>E29/(E29+'Q4 SSDR'!E29)</f>
        <v>0.5290735352922521</v>
      </c>
    </row>
    <row r="34" spans="1:6" ht="12" customHeight="1" x14ac:dyDescent="0.25">
      <c r="A34" s="32" t="s">
        <v>111</v>
      </c>
      <c r="B34" s="33"/>
      <c r="C34" s="33"/>
      <c r="D34" s="33"/>
      <c r="E34" s="33"/>
      <c r="F34" s="33"/>
    </row>
    <row r="35" spans="1:6" x14ac:dyDescent="0.25">
      <c r="A35" s="34" t="s">
        <v>81</v>
      </c>
      <c r="B35" s="35"/>
      <c r="C35" s="35"/>
      <c r="D35" s="36"/>
      <c r="E35" s="35"/>
      <c r="F35" s="36"/>
    </row>
    <row r="36" spans="1:6" x14ac:dyDescent="0.25">
      <c r="A36" s="34" t="s">
        <v>104</v>
      </c>
      <c r="B36" s="35"/>
      <c r="C36" s="35"/>
      <c r="D36" s="36"/>
      <c r="E36" s="35"/>
      <c r="F36" s="36"/>
    </row>
    <row r="37" spans="1:6" x14ac:dyDescent="0.25">
      <c r="A37" s="34" t="s">
        <v>105</v>
      </c>
      <c r="B37" s="35"/>
      <c r="C37" s="35"/>
      <c r="D37" s="36"/>
      <c r="E37" s="35"/>
      <c r="F37" s="36"/>
    </row>
    <row r="38" spans="1:6" ht="13" x14ac:dyDescent="0.3">
      <c r="D38" s="18"/>
      <c r="F38" s="18"/>
    </row>
    <row r="39" spans="1:6" x14ac:dyDescent="0.25">
      <c r="A39" s="2" t="s">
        <v>36</v>
      </c>
      <c r="C39" s="39"/>
      <c r="D39" s="2" t="s">
        <v>37</v>
      </c>
      <c r="E39" s="40"/>
      <c r="F39" s="39"/>
    </row>
    <row r="40" spans="1:6" x14ac:dyDescent="0.25">
      <c r="A40" s="2" t="s">
        <v>38</v>
      </c>
      <c r="D40" s="39" t="s">
        <v>39</v>
      </c>
      <c r="F40" s="39"/>
    </row>
    <row r="41" spans="1:6" ht="24" customHeight="1" x14ac:dyDescent="0.25">
      <c r="A41" s="9" t="s">
        <v>36</v>
      </c>
      <c r="C41" s="9"/>
      <c r="D41" s="2" t="s">
        <v>40</v>
      </c>
      <c r="E41" s="40"/>
    </row>
    <row r="42" spans="1:6" x14ac:dyDescent="0.25">
      <c r="A42" s="2" t="s">
        <v>41</v>
      </c>
      <c r="D42" s="2" t="s">
        <v>39</v>
      </c>
    </row>
    <row r="47" spans="1:6" x14ac:dyDescent="0.25">
      <c r="E47" s="35"/>
      <c r="F47" s="41" t="s">
        <v>136</v>
      </c>
    </row>
    <row r="48" spans="1:6" ht="13" x14ac:dyDescent="0.3">
      <c r="A48" s="359" t="s">
        <v>82</v>
      </c>
      <c r="B48" s="359"/>
      <c r="C48" s="359"/>
      <c r="D48" s="359"/>
      <c r="E48" s="359"/>
      <c r="F48" s="359"/>
    </row>
    <row r="50" spans="1:2" x14ac:dyDescent="0.25">
      <c r="A50" s="42" t="s">
        <v>43</v>
      </c>
      <c r="B50" s="43"/>
    </row>
    <row r="51" spans="1:2" x14ac:dyDescent="0.25">
      <c r="A51" s="34" t="s">
        <v>83</v>
      </c>
    </row>
    <row r="52" spans="1:2" x14ac:dyDescent="0.25">
      <c r="A52" s="34" t="s">
        <v>45</v>
      </c>
    </row>
    <row r="53" spans="1:2" x14ac:dyDescent="0.25">
      <c r="A53" s="34" t="s">
        <v>112</v>
      </c>
    </row>
    <row r="54" spans="1:2" x14ac:dyDescent="0.25">
      <c r="A54" s="34"/>
    </row>
    <row r="55" spans="1:2" x14ac:dyDescent="0.25">
      <c r="A55" s="34" t="s">
        <v>46</v>
      </c>
    </row>
    <row r="56" spans="1:2" x14ac:dyDescent="0.25">
      <c r="A56" s="34"/>
    </row>
    <row r="57" spans="1:2" x14ac:dyDescent="0.25">
      <c r="A57" s="42" t="s">
        <v>84</v>
      </c>
      <c r="B57" s="43"/>
    </row>
    <row r="58" spans="1:2" x14ac:dyDescent="0.25">
      <c r="A58" s="34" t="s">
        <v>48</v>
      </c>
    </row>
    <row r="59" spans="1:2" x14ac:dyDescent="0.25">
      <c r="A59" s="34" t="s">
        <v>49</v>
      </c>
    </row>
    <row r="60" spans="1:2" x14ac:dyDescent="0.25">
      <c r="A60" s="34"/>
    </row>
    <row r="61" spans="1:2" x14ac:dyDescent="0.25">
      <c r="A61" s="34" t="s">
        <v>50</v>
      </c>
    </row>
    <row r="62" spans="1:2" x14ac:dyDescent="0.25">
      <c r="A62" s="34" t="s">
        <v>51</v>
      </c>
    </row>
    <row r="63" spans="1:2" x14ac:dyDescent="0.25">
      <c r="A63" s="34" t="s">
        <v>52</v>
      </c>
    </row>
    <row r="64" spans="1:2" x14ac:dyDescent="0.25">
      <c r="A64" s="34" t="s">
        <v>53</v>
      </c>
    </row>
    <row r="65" spans="1:1" x14ac:dyDescent="0.25">
      <c r="A65" s="34" t="s">
        <v>54</v>
      </c>
    </row>
    <row r="66" spans="1:1" x14ac:dyDescent="0.25">
      <c r="A66" s="34" t="s">
        <v>53</v>
      </c>
    </row>
    <row r="67" spans="1:1" x14ac:dyDescent="0.25">
      <c r="A67" s="34" t="s">
        <v>55</v>
      </c>
    </row>
    <row r="68" spans="1:1" x14ac:dyDescent="0.25">
      <c r="A68" s="34"/>
    </row>
    <row r="69" spans="1:1" x14ac:dyDescent="0.25">
      <c r="A69" s="34" t="s">
        <v>56</v>
      </c>
    </row>
    <row r="70" spans="1:1" x14ac:dyDescent="0.25">
      <c r="A70" s="34"/>
    </row>
    <row r="71" spans="1:1" x14ac:dyDescent="0.25">
      <c r="A71" s="34" t="s">
        <v>57</v>
      </c>
    </row>
    <row r="72" spans="1:1" x14ac:dyDescent="0.25">
      <c r="A72" s="34" t="s">
        <v>85</v>
      </c>
    </row>
    <row r="73" spans="1:1" x14ac:dyDescent="0.25">
      <c r="A73" s="34"/>
    </row>
    <row r="74" spans="1:1" x14ac:dyDescent="0.25">
      <c r="A74" s="34" t="s">
        <v>59</v>
      </c>
    </row>
    <row r="75" spans="1:1" x14ac:dyDescent="0.25">
      <c r="A75" s="34"/>
    </row>
    <row r="76" spans="1:1" x14ac:dyDescent="0.25">
      <c r="A76" s="34" t="s">
        <v>60</v>
      </c>
    </row>
    <row r="77" spans="1:1" x14ac:dyDescent="0.25">
      <c r="A77" s="34" t="s">
        <v>86</v>
      </c>
    </row>
    <row r="78" spans="1:1" x14ac:dyDescent="0.25">
      <c r="A78" s="34" t="s">
        <v>62</v>
      </c>
    </row>
    <row r="79" spans="1:1" x14ac:dyDescent="0.25">
      <c r="A79" s="34"/>
    </row>
    <row r="80" spans="1:1" x14ac:dyDescent="0.25">
      <c r="A80" s="34" t="s">
        <v>63</v>
      </c>
    </row>
    <row r="81" spans="1:1" x14ac:dyDescent="0.25">
      <c r="A81" s="34"/>
    </row>
    <row r="82" spans="1:1" x14ac:dyDescent="0.25">
      <c r="A82" s="34" t="s">
        <v>87</v>
      </c>
    </row>
    <row r="83" spans="1:1" x14ac:dyDescent="0.25">
      <c r="A83" s="34"/>
    </row>
    <row r="84" spans="1:1" x14ac:dyDescent="0.25">
      <c r="A84" s="42" t="s">
        <v>88</v>
      </c>
    </row>
    <row r="85" spans="1:1" x14ac:dyDescent="0.25">
      <c r="A85" s="34" t="s">
        <v>113</v>
      </c>
    </row>
    <row r="86" spans="1:1" x14ac:dyDescent="0.25">
      <c r="A86" s="34"/>
    </row>
    <row r="87" spans="1:1" x14ac:dyDescent="0.25">
      <c r="A87" s="42" t="s">
        <v>89</v>
      </c>
    </row>
    <row r="88" spans="1:1" x14ac:dyDescent="0.25">
      <c r="A88" s="34" t="s">
        <v>90</v>
      </c>
    </row>
    <row r="89" spans="1:1" x14ac:dyDescent="0.25">
      <c r="A89" s="34" t="s">
        <v>68</v>
      </c>
    </row>
    <row r="90" spans="1:1" x14ac:dyDescent="0.25">
      <c r="A90" s="34"/>
    </row>
    <row r="91" spans="1:1" x14ac:dyDescent="0.25">
      <c r="A91" s="42" t="s">
        <v>69</v>
      </c>
    </row>
    <row r="92" spans="1:1" x14ac:dyDescent="0.25">
      <c r="A92" s="34" t="s">
        <v>91</v>
      </c>
    </row>
    <row r="93" spans="1:1" x14ac:dyDescent="0.25">
      <c r="A93" s="34"/>
    </row>
    <row r="94" spans="1:1" x14ac:dyDescent="0.25">
      <c r="A94" s="42" t="s">
        <v>92</v>
      </c>
    </row>
    <row r="95" spans="1:1" x14ac:dyDescent="0.25">
      <c r="A95" s="34" t="s">
        <v>93</v>
      </c>
    </row>
    <row r="96" spans="1:1" x14ac:dyDescent="0.25">
      <c r="A96" s="34" t="s">
        <v>73</v>
      </c>
    </row>
    <row r="97" spans="1:6" x14ac:dyDescent="0.25">
      <c r="A97" s="34"/>
    </row>
    <row r="98" spans="1:6" x14ac:dyDescent="0.25">
      <c r="A98" s="42" t="s">
        <v>74</v>
      </c>
      <c r="B98" s="43"/>
    </row>
    <row r="99" spans="1:6" x14ac:dyDescent="0.25">
      <c r="A99" s="34" t="s">
        <v>94</v>
      </c>
      <c r="B99" s="43"/>
    </row>
    <row r="100" spans="1:6" x14ac:dyDescent="0.25">
      <c r="A100" s="34"/>
      <c r="B100" s="43"/>
    </row>
    <row r="101" spans="1:6" x14ac:dyDescent="0.25">
      <c r="A101" s="34"/>
      <c r="B101" s="43"/>
    </row>
    <row r="102" spans="1:6" x14ac:dyDescent="0.25">
      <c r="A102" s="34"/>
      <c r="B102" s="43"/>
      <c r="E102" s="35"/>
      <c r="F102" s="41" t="s">
        <v>108</v>
      </c>
    </row>
    <row r="103" spans="1:6" x14ac:dyDescent="0.25">
      <c r="A103" s="34"/>
      <c r="B103" s="43"/>
    </row>
    <row r="104" spans="1:6" x14ac:dyDescent="0.25">
      <c r="E104" s="35"/>
    </row>
  </sheetData>
  <mergeCells count="22">
    <mergeCell ref="A48:F48"/>
    <mergeCell ref="A21:B21"/>
    <mergeCell ref="A22:B22"/>
    <mergeCell ref="A23:B23"/>
    <mergeCell ref="A24:B24"/>
    <mergeCell ref="A25:B25"/>
    <mergeCell ref="A26:B26"/>
    <mergeCell ref="A27:B27"/>
    <mergeCell ref="A28:B28"/>
    <mergeCell ref="A29:B29"/>
    <mergeCell ref="A30:B30"/>
    <mergeCell ref="A31:B31"/>
    <mergeCell ref="A1:G1"/>
    <mergeCell ref="A2:G2"/>
    <mergeCell ref="A3:G3"/>
    <mergeCell ref="C7:F7"/>
    <mergeCell ref="D9:F9"/>
    <mergeCell ref="A17:B20"/>
    <mergeCell ref="C17:C20"/>
    <mergeCell ref="D17:D20"/>
    <mergeCell ref="E17:E20"/>
    <mergeCell ref="F17:F20"/>
  </mergeCells>
  <pageMargins left="0.25" right="0.25" top="0.75" bottom="0.75" header="0.5" footer="0.25"/>
  <pageSetup scale="94" fitToHeight="0" orientation="portrait" r:id="rId1"/>
  <headerFooter alignWithMargins="0"/>
  <rowBreaks count="1" manualBreakCount="1">
    <brk id="4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view="pageLayout" zoomScaleNormal="100" workbookViewId="0">
      <selection activeCell="B11" sqref="B11:K12"/>
    </sheetView>
  </sheetViews>
  <sheetFormatPr defaultRowHeight="12.5" x14ac:dyDescent="0.25"/>
  <cols>
    <col min="1" max="1" width="6.7265625" customWidth="1"/>
    <col min="2" max="2" width="4.453125" customWidth="1"/>
    <col min="11" max="11" width="17.26953125" customWidth="1"/>
  </cols>
  <sheetData>
    <row r="1" spans="1:11" ht="19.5" x14ac:dyDescent="0.25">
      <c r="A1" s="332" t="s">
        <v>138</v>
      </c>
      <c r="B1" s="332"/>
      <c r="C1" s="332"/>
      <c r="D1" s="332"/>
      <c r="E1" s="332"/>
      <c r="F1" s="332"/>
      <c r="G1" s="332"/>
      <c r="H1" s="332"/>
      <c r="I1" s="332"/>
      <c r="J1" s="332"/>
      <c r="K1" s="332"/>
    </row>
    <row r="2" spans="1:11" ht="19.5" x14ac:dyDescent="0.25">
      <c r="A2" s="93"/>
      <c r="B2" s="93"/>
      <c r="C2" s="93"/>
      <c r="D2" s="93"/>
      <c r="E2" s="93"/>
      <c r="F2" s="93"/>
      <c r="G2" s="93"/>
      <c r="H2" s="93"/>
      <c r="I2" s="93"/>
      <c r="J2" s="93"/>
      <c r="K2" s="93"/>
    </row>
    <row r="3" spans="1:11" ht="35.5" customHeight="1" thickBot="1" x14ac:dyDescent="0.35">
      <c r="A3" s="333" t="s">
        <v>143</v>
      </c>
      <c r="B3" s="333"/>
      <c r="C3" s="333"/>
      <c r="D3" s="333"/>
      <c r="E3" s="333"/>
      <c r="F3" s="333"/>
      <c r="G3" s="333"/>
      <c r="H3" s="333"/>
      <c r="I3" s="333"/>
      <c r="J3" s="333"/>
      <c r="K3" s="333"/>
    </row>
    <row r="4" spans="1:11" s="91" customFormat="1" ht="90.75" customHeight="1" x14ac:dyDescent="0.25">
      <c r="A4" s="334" t="s">
        <v>154</v>
      </c>
      <c r="B4" s="334"/>
      <c r="C4" s="334"/>
      <c r="D4" s="334"/>
      <c r="E4" s="334"/>
      <c r="F4" s="334"/>
      <c r="G4" s="334"/>
      <c r="H4" s="334"/>
      <c r="I4" s="334"/>
      <c r="J4" s="334"/>
      <c r="K4" s="334"/>
    </row>
    <row r="5" spans="1:11" s="91" customFormat="1" ht="24" customHeight="1" x14ac:dyDescent="0.25">
      <c r="A5" s="95" t="s">
        <v>155</v>
      </c>
    </row>
    <row r="6" spans="1:11" s="91" customFormat="1" ht="24" customHeight="1" x14ac:dyDescent="0.25">
      <c r="A6" s="330" t="s">
        <v>156</v>
      </c>
      <c r="B6" s="330"/>
      <c r="C6" s="330"/>
      <c r="D6" s="330"/>
      <c r="E6" s="330"/>
      <c r="F6" s="330"/>
      <c r="G6" s="330"/>
      <c r="H6" s="330"/>
      <c r="I6" s="330"/>
      <c r="J6" s="330"/>
      <c r="K6" s="330"/>
    </row>
    <row r="7" spans="1:11" s="91" customFormat="1" ht="24" customHeight="1" x14ac:dyDescent="0.25">
      <c r="A7" s="330"/>
      <c r="B7" s="330"/>
      <c r="C7" s="330"/>
      <c r="D7" s="330"/>
      <c r="E7" s="330"/>
      <c r="F7" s="330"/>
      <c r="G7" s="330"/>
      <c r="H7" s="330"/>
      <c r="I7" s="330"/>
      <c r="J7" s="330"/>
      <c r="K7" s="330"/>
    </row>
    <row r="8" spans="1:11" s="91" customFormat="1" ht="24" customHeight="1" x14ac:dyDescent="0.25">
      <c r="A8" s="330" t="s">
        <v>157</v>
      </c>
      <c r="B8" s="330"/>
      <c r="C8" s="330"/>
      <c r="D8" s="330"/>
      <c r="E8" s="330"/>
      <c r="F8" s="330"/>
      <c r="G8" s="330"/>
      <c r="H8" s="330"/>
      <c r="I8" s="330"/>
      <c r="J8" s="330"/>
      <c r="K8" s="330"/>
    </row>
    <row r="9" spans="1:11" s="91" customFormat="1" ht="24" customHeight="1" x14ac:dyDescent="0.25">
      <c r="A9" s="330"/>
      <c r="B9" s="330"/>
      <c r="C9" s="330"/>
      <c r="D9" s="330"/>
      <c r="E9" s="330"/>
      <c r="F9" s="330"/>
      <c r="G9" s="330"/>
      <c r="H9" s="330"/>
      <c r="I9" s="330"/>
      <c r="J9" s="330"/>
      <c r="K9" s="330"/>
    </row>
    <row r="10" spans="1:11" s="91" customFormat="1" ht="24" customHeight="1" x14ac:dyDescent="0.25">
      <c r="B10" s="98" t="s">
        <v>158</v>
      </c>
    </row>
    <row r="11" spans="1:11" s="91" customFormat="1" ht="24" customHeight="1" x14ac:dyDescent="0.3">
      <c r="A11" s="90"/>
      <c r="B11" s="331" t="s">
        <v>159</v>
      </c>
      <c r="C11" s="331"/>
      <c r="D11" s="331"/>
      <c r="E11" s="331"/>
      <c r="F11" s="331"/>
      <c r="G11" s="331"/>
      <c r="H11" s="331"/>
      <c r="I11" s="331"/>
      <c r="J11" s="331"/>
      <c r="K11" s="331"/>
    </row>
    <row r="12" spans="1:11" s="91" customFormat="1" ht="24" customHeight="1" x14ac:dyDescent="0.25">
      <c r="A12" s="94"/>
      <c r="B12" s="331"/>
      <c r="C12" s="331"/>
      <c r="D12" s="331"/>
      <c r="E12" s="331"/>
      <c r="F12" s="331"/>
      <c r="G12" s="331"/>
      <c r="H12" s="331"/>
      <c r="I12" s="331"/>
      <c r="J12" s="331"/>
      <c r="K12" s="331"/>
    </row>
    <row r="13" spans="1:11" s="91" customFormat="1" ht="24" customHeight="1" x14ac:dyDescent="0.25">
      <c r="A13" s="330" t="s">
        <v>160</v>
      </c>
      <c r="B13" s="330"/>
      <c r="C13" s="330"/>
      <c r="D13" s="330"/>
      <c r="E13" s="330"/>
      <c r="F13" s="330"/>
      <c r="G13" s="330"/>
      <c r="H13" s="330"/>
      <c r="I13" s="330"/>
      <c r="J13" s="330"/>
      <c r="K13" s="330"/>
    </row>
    <row r="14" spans="1:11" s="91" customFormat="1" ht="24" customHeight="1" x14ac:dyDescent="0.25">
      <c r="A14" s="330"/>
      <c r="B14" s="330"/>
      <c r="C14" s="330"/>
      <c r="D14" s="330"/>
      <c r="E14" s="330"/>
      <c r="F14" s="330"/>
      <c r="G14" s="330"/>
      <c r="H14" s="330"/>
      <c r="I14" s="330"/>
      <c r="J14" s="330"/>
      <c r="K14" s="330"/>
    </row>
    <row r="15" spans="1:11" s="91" customFormat="1" ht="24" customHeight="1" x14ac:dyDescent="0.25">
      <c r="A15" s="330" t="s">
        <v>161</v>
      </c>
      <c r="B15" s="330"/>
      <c r="C15" s="330"/>
      <c r="D15" s="330"/>
      <c r="E15" s="330"/>
      <c r="F15" s="330"/>
      <c r="G15" s="330"/>
      <c r="H15" s="330"/>
      <c r="I15" s="330"/>
      <c r="J15" s="330"/>
      <c r="K15" s="330"/>
    </row>
    <row r="16" spans="1:11" s="91" customFormat="1" ht="24" customHeight="1" x14ac:dyDescent="0.25">
      <c r="A16" s="330"/>
      <c r="B16" s="330"/>
      <c r="C16" s="330"/>
      <c r="D16" s="330"/>
      <c r="E16" s="330"/>
      <c r="F16" s="330"/>
      <c r="G16" s="330"/>
      <c r="H16" s="330"/>
      <c r="I16" s="330"/>
      <c r="J16" s="330"/>
      <c r="K16" s="330"/>
    </row>
    <row r="17" spans="1:11" s="91" customFormat="1" ht="24" customHeight="1" x14ac:dyDescent="0.25">
      <c r="A17" s="96" t="s">
        <v>140</v>
      </c>
    </row>
    <row r="18" spans="1:11" s="91" customFormat="1" ht="24" customHeight="1" x14ac:dyDescent="0.3">
      <c r="A18" s="97" t="s">
        <v>162</v>
      </c>
      <c r="B18" s="92"/>
    </row>
    <row r="19" spans="1:11" s="91" customFormat="1" ht="24" customHeight="1" x14ac:dyDescent="0.25">
      <c r="A19" s="335" t="s">
        <v>163</v>
      </c>
      <c r="B19" s="335"/>
      <c r="C19" s="335"/>
      <c r="D19" s="335"/>
      <c r="E19" s="335"/>
      <c r="F19" s="335"/>
      <c r="G19" s="335"/>
      <c r="H19" s="335"/>
      <c r="I19" s="335"/>
      <c r="J19" s="335"/>
      <c r="K19" s="335"/>
    </row>
    <row r="20" spans="1:11" s="91" customFormat="1" ht="24" customHeight="1" x14ac:dyDescent="0.25">
      <c r="A20" s="335"/>
      <c r="B20" s="335"/>
      <c r="C20" s="335"/>
      <c r="D20" s="335"/>
      <c r="E20" s="335"/>
      <c r="F20" s="335"/>
      <c r="G20" s="335"/>
      <c r="H20" s="335"/>
      <c r="I20" s="335"/>
      <c r="J20" s="335"/>
      <c r="K20" s="335"/>
    </row>
    <row r="21" spans="1:11" s="91" customFormat="1" ht="24" customHeight="1" x14ac:dyDescent="0.3">
      <c r="A21" s="90" t="s">
        <v>140</v>
      </c>
    </row>
    <row r="22" spans="1:11" s="91" customFormat="1" ht="24" customHeight="1" x14ac:dyDescent="0.3">
      <c r="B22" s="92" t="s">
        <v>141</v>
      </c>
    </row>
    <row r="23" spans="1:11" s="91" customFormat="1" ht="24" customHeight="1" x14ac:dyDescent="0.3">
      <c r="B23" s="92" t="s">
        <v>142</v>
      </c>
    </row>
    <row r="24" spans="1:11" s="91" customFormat="1" ht="24" customHeight="1" x14ac:dyDescent="0.25">
      <c r="A24" s="95" t="s">
        <v>164</v>
      </c>
    </row>
    <row r="25" spans="1:11" s="91" customFormat="1" ht="24" customHeight="1" x14ac:dyDescent="0.25">
      <c r="A25" s="96" t="s">
        <v>165</v>
      </c>
    </row>
    <row r="26" spans="1:11" s="91" customFormat="1" ht="24" customHeight="1" x14ac:dyDescent="0.25">
      <c r="A26" s="96" t="s">
        <v>166</v>
      </c>
    </row>
    <row r="27" spans="1:11" ht="24" customHeight="1" x14ac:dyDescent="0.25">
      <c r="A27" s="96" t="s">
        <v>167</v>
      </c>
    </row>
    <row r="28" spans="1:11" ht="24" customHeight="1" x14ac:dyDescent="0.25">
      <c r="A28" s="330" t="s">
        <v>168</v>
      </c>
      <c r="B28" s="330"/>
      <c r="C28" s="330"/>
      <c r="D28" s="330"/>
      <c r="E28" s="330"/>
      <c r="F28" s="330"/>
      <c r="G28" s="330"/>
      <c r="H28" s="330"/>
      <c r="I28" s="330"/>
      <c r="J28" s="330"/>
      <c r="K28" s="330"/>
    </row>
    <row r="29" spans="1:11" ht="24" customHeight="1" x14ac:dyDescent="0.25">
      <c r="A29" s="330"/>
      <c r="B29" s="330"/>
      <c r="C29" s="330"/>
      <c r="D29" s="330"/>
      <c r="E29" s="330"/>
      <c r="F29" s="330"/>
      <c r="G29" s="330"/>
      <c r="H29" s="330"/>
      <c r="I29" s="330"/>
      <c r="J29" s="330"/>
      <c r="K29" s="330"/>
    </row>
    <row r="30" spans="1:11" ht="24" customHeight="1" x14ac:dyDescent="0.25">
      <c r="A30" s="96" t="s">
        <v>169</v>
      </c>
    </row>
    <row r="31" spans="1:11" ht="24" customHeight="1" x14ac:dyDescent="0.25">
      <c r="A31" s="97" t="s">
        <v>170</v>
      </c>
    </row>
    <row r="32" spans="1:11" ht="24" customHeight="1" x14ac:dyDescent="0.25">
      <c r="A32" s="335" t="s">
        <v>171</v>
      </c>
      <c r="B32" s="335"/>
      <c r="C32" s="335"/>
      <c r="D32" s="335"/>
      <c r="E32" s="335"/>
      <c r="F32" s="335"/>
      <c r="G32" s="335"/>
      <c r="H32" s="335"/>
      <c r="I32" s="335"/>
      <c r="J32" s="335"/>
      <c r="K32" s="335"/>
    </row>
    <row r="33" spans="1:11" ht="24" customHeight="1" x14ac:dyDescent="0.25">
      <c r="A33" s="335"/>
      <c r="B33" s="335"/>
      <c r="C33" s="335"/>
      <c r="D33" s="335"/>
      <c r="E33" s="335"/>
      <c r="F33" s="335"/>
      <c r="G33" s="335"/>
      <c r="H33" s="335"/>
      <c r="I33" s="335"/>
      <c r="J33" s="335"/>
      <c r="K33" s="335"/>
    </row>
    <row r="34" spans="1:11" ht="24" customHeight="1" x14ac:dyDescent="0.25">
      <c r="A34" s="330" t="s">
        <v>172</v>
      </c>
      <c r="B34" s="330"/>
      <c r="C34" s="330"/>
      <c r="D34" s="330"/>
      <c r="E34" s="330"/>
      <c r="F34" s="330"/>
      <c r="G34" s="330"/>
      <c r="H34" s="330"/>
      <c r="I34" s="330"/>
      <c r="J34" s="330"/>
      <c r="K34" s="330"/>
    </row>
    <row r="35" spans="1:11" ht="24" customHeight="1" x14ac:dyDescent="0.25">
      <c r="A35" s="330"/>
      <c r="B35" s="330"/>
      <c r="C35" s="330"/>
      <c r="D35" s="330"/>
      <c r="E35" s="330"/>
      <c r="F35" s="330"/>
      <c r="G35" s="330"/>
      <c r="H35" s="330"/>
      <c r="I35" s="330"/>
      <c r="J35" s="330"/>
      <c r="K35" s="330"/>
    </row>
    <row r="36" spans="1:11" ht="24" customHeight="1" x14ac:dyDescent="0.25">
      <c r="A36" s="97" t="s">
        <v>173</v>
      </c>
    </row>
    <row r="37" spans="1:11" ht="24" customHeight="1" x14ac:dyDescent="0.25">
      <c r="A37" s="97" t="s">
        <v>139</v>
      </c>
    </row>
    <row r="38" spans="1:11" ht="24" customHeight="1" x14ac:dyDescent="0.25">
      <c r="A38" s="335" t="s">
        <v>174</v>
      </c>
      <c r="B38" s="335"/>
      <c r="C38" s="335"/>
      <c r="D38" s="335"/>
      <c r="E38" s="335"/>
      <c r="F38" s="335"/>
      <c r="G38" s="335"/>
      <c r="H38" s="335"/>
      <c r="I38" s="335"/>
      <c r="J38" s="335"/>
      <c r="K38" s="335"/>
    </row>
    <row r="39" spans="1:11" ht="24" customHeight="1" x14ac:dyDescent="0.25">
      <c r="A39" s="335"/>
      <c r="B39" s="335"/>
      <c r="C39" s="335"/>
      <c r="D39" s="335"/>
      <c r="E39" s="335"/>
      <c r="F39" s="335"/>
      <c r="G39" s="335"/>
      <c r="H39" s="335"/>
      <c r="I39" s="335"/>
      <c r="J39" s="335"/>
      <c r="K39" s="335"/>
    </row>
    <row r="40" spans="1:11" ht="24" customHeight="1" x14ac:dyDescent="0.25"/>
    <row r="41" spans="1:11" ht="24" customHeight="1" x14ac:dyDescent="0.25"/>
    <row r="42" spans="1:11" ht="24" customHeight="1" x14ac:dyDescent="0.25"/>
    <row r="43" spans="1:11" ht="24" customHeight="1" x14ac:dyDescent="0.25"/>
  </sheetData>
  <mergeCells count="13">
    <mergeCell ref="A19:K20"/>
    <mergeCell ref="A28:K29"/>
    <mergeCell ref="A32:K33"/>
    <mergeCell ref="A34:K35"/>
    <mergeCell ref="A38:K39"/>
    <mergeCell ref="A8:K9"/>
    <mergeCell ref="B11:K12"/>
    <mergeCell ref="A13:K14"/>
    <mergeCell ref="A15:K16"/>
    <mergeCell ref="A1:K1"/>
    <mergeCell ref="A3:K3"/>
    <mergeCell ref="A4:K4"/>
    <mergeCell ref="A6:K7"/>
  </mergeCells>
  <pageMargins left="0.25" right="0.25"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2"/>
  <sheetViews>
    <sheetView topLeftCell="A28" workbookViewId="0">
      <selection activeCell="H49" sqref="H49"/>
    </sheetView>
  </sheetViews>
  <sheetFormatPr defaultRowHeight="12.5" x14ac:dyDescent="0.25"/>
  <cols>
    <col min="1" max="1" width="10.7265625" style="46" customWidth="1"/>
    <col min="2" max="2" width="25.453125" style="46" customWidth="1"/>
    <col min="3" max="3" width="19.26953125" style="46" customWidth="1"/>
    <col min="4" max="4" width="11.7265625" style="46" customWidth="1"/>
    <col min="5" max="5" width="11" style="46" customWidth="1"/>
    <col min="6" max="6" width="14.54296875" style="46" customWidth="1"/>
    <col min="7" max="7" width="10.7265625" style="46" customWidth="1"/>
    <col min="8" max="8" width="13.54296875" style="46" customWidth="1"/>
    <col min="9" max="10" width="12.81640625" style="46" hidden="1" customWidth="1"/>
    <col min="11" max="249" width="9.1796875" style="46"/>
    <col min="250" max="250" width="29.7265625" style="46" bestFit="1" customWidth="1"/>
    <col min="251" max="251" width="43.453125" style="46" bestFit="1" customWidth="1"/>
    <col min="252" max="252" width="11.26953125" style="46" customWidth="1"/>
    <col min="253" max="253" width="14.453125" style="46" customWidth="1"/>
    <col min="254" max="254" width="14.26953125" style="46" bestFit="1" customWidth="1"/>
    <col min="255" max="255" width="10" style="46" customWidth="1"/>
    <col min="256" max="256" width="9.1796875" style="46"/>
    <col min="257" max="257" width="12.81640625" style="46" customWidth="1"/>
    <col min="258" max="258" width="9.1796875" style="46"/>
    <col min="259" max="259" width="12.1796875" style="46" customWidth="1"/>
    <col min="260" max="505" width="9.1796875" style="46"/>
    <col min="506" max="506" width="29.7265625" style="46" bestFit="1" customWidth="1"/>
    <col min="507" max="507" width="43.453125" style="46" bestFit="1" customWidth="1"/>
    <col min="508" max="508" width="11.26953125" style="46" customWidth="1"/>
    <col min="509" max="509" width="14.453125" style="46" customWidth="1"/>
    <col min="510" max="510" width="14.26953125" style="46" bestFit="1" customWidth="1"/>
    <col min="511" max="511" width="10" style="46" customWidth="1"/>
    <col min="512" max="512" width="9.1796875" style="46"/>
    <col min="513" max="513" width="12.81640625" style="46" customWidth="1"/>
    <col min="514" max="514" width="9.1796875" style="46"/>
    <col min="515" max="515" width="12.1796875" style="46" customWidth="1"/>
    <col min="516" max="761" width="9.1796875" style="46"/>
    <col min="762" max="762" width="29.7265625" style="46" bestFit="1" customWidth="1"/>
    <col min="763" max="763" width="43.453125" style="46" bestFit="1" customWidth="1"/>
    <col min="764" max="764" width="11.26953125" style="46" customWidth="1"/>
    <col min="765" max="765" width="14.453125" style="46" customWidth="1"/>
    <col min="766" max="766" width="14.26953125" style="46" bestFit="1" customWidth="1"/>
    <col min="767" max="767" width="10" style="46" customWidth="1"/>
    <col min="768" max="768" width="9.1796875" style="46"/>
    <col min="769" max="769" width="12.81640625" style="46" customWidth="1"/>
    <col min="770" max="770" width="9.1796875" style="46"/>
    <col min="771" max="771" width="12.1796875" style="46" customWidth="1"/>
    <col min="772" max="1017" width="9.1796875" style="46"/>
    <col min="1018" max="1018" width="29.7265625" style="46" bestFit="1" customWidth="1"/>
    <col min="1019" max="1019" width="43.453125" style="46" bestFit="1" customWidth="1"/>
    <col min="1020" max="1020" width="11.26953125" style="46" customWidth="1"/>
    <col min="1021" max="1021" width="14.453125" style="46" customWidth="1"/>
    <col min="1022" max="1022" width="14.26953125" style="46" bestFit="1" customWidth="1"/>
    <col min="1023" max="1023" width="10" style="46" customWidth="1"/>
    <col min="1024" max="1024" width="9.1796875" style="46"/>
    <col min="1025" max="1025" width="12.81640625" style="46" customWidth="1"/>
    <col min="1026" max="1026" width="9.1796875" style="46"/>
    <col min="1027" max="1027" width="12.1796875" style="46" customWidth="1"/>
    <col min="1028" max="1273" width="9.1796875" style="46"/>
    <col min="1274" max="1274" width="29.7265625" style="46" bestFit="1" customWidth="1"/>
    <col min="1275" max="1275" width="43.453125" style="46" bestFit="1" customWidth="1"/>
    <col min="1276" max="1276" width="11.26953125" style="46" customWidth="1"/>
    <col min="1277" max="1277" width="14.453125" style="46" customWidth="1"/>
    <col min="1278" max="1278" width="14.26953125" style="46" bestFit="1" customWidth="1"/>
    <col min="1279" max="1279" width="10" style="46" customWidth="1"/>
    <col min="1280" max="1280" width="9.1796875" style="46"/>
    <col min="1281" max="1281" width="12.81640625" style="46" customWidth="1"/>
    <col min="1282" max="1282" width="9.1796875" style="46"/>
    <col min="1283" max="1283" width="12.1796875" style="46" customWidth="1"/>
    <col min="1284" max="1529" width="9.1796875" style="46"/>
    <col min="1530" max="1530" width="29.7265625" style="46" bestFit="1" customWidth="1"/>
    <col min="1531" max="1531" width="43.453125" style="46" bestFit="1" customWidth="1"/>
    <col min="1532" max="1532" width="11.26953125" style="46" customWidth="1"/>
    <col min="1533" max="1533" width="14.453125" style="46" customWidth="1"/>
    <col min="1534" max="1534" width="14.26953125" style="46" bestFit="1" customWidth="1"/>
    <col min="1535" max="1535" width="10" style="46" customWidth="1"/>
    <col min="1536" max="1536" width="9.1796875" style="46"/>
    <col min="1537" max="1537" width="12.81640625" style="46" customWidth="1"/>
    <col min="1538" max="1538" width="9.1796875" style="46"/>
    <col min="1539" max="1539" width="12.1796875" style="46" customWidth="1"/>
    <col min="1540" max="1785" width="9.1796875" style="46"/>
    <col min="1786" max="1786" width="29.7265625" style="46" bestFit="1" customWidth="1"/>
    <col min="1787" max="1787" width="43.453125" style="46" bestFit="1" customWidth="1"/>
    <col min="1788" max="1788" width="11.26953125" style="46" customWidth="1"/>
    <col min="1789" max="1789" width="14.453125" style="46" customWidth="1"/>
    <col min="1790" max="1790" width="14.26953125" style="46" bestFit="1" customWidth="1"/>
    <col min="1791" max="1791" width="10" style="46" customWidth="1"/>
    <col min="1792" max="1792" width="9.1796875" style="46"/>
    <col min="1793" max="1793" width="12.81640625" style="46" customWidth="1"/>
    <col min="1794" max="1794" width="9.1796875" style="46"/>
    <col min="1795" max="1795" width="12.1796875" style="46" customWidth="1"/>
    <col min="1796" max="2041" width="9.1796875" style="46"/>
    <col min="2042" max="2042" width="29.7265625" style="46" bestFit="1" customWidth="1"/>
    <col min="2043" max="2043" width="43.453125" style="46" bestFit="1" customWidth="1"/>
    <col min="2044" max="2044" width="11.26953125" style="46" customWidth="1"/>
    <col min="2045" max="2045" width="14.453125" style="46" customWidth="1"/>
    <col min="2046" max="2046" width="14.26953125" style="46" bestFit="1" customWidth="1"/>
    <col min="2047" max="2047" width="10" style="46" customWidth="1"/>
    <col min="2048" max="2048" width="9.1796875" style="46"/>
    <col min="2049" max="2049" width="12.81640625" style="46" customWidth="1"/>
    <col min="2050" max="2050" width="9.1796875" style="46"/>
    <col min="2051" max="2051" width="12.1796875" style="46" customWidth="1"/>
    <col min="2052" max="2297" width="9.1796875" style="46"/>
    <col min="2298" max="2298" width="29.7265625" style="46" bestFit="1" customWidth="1"/>
    <col min="2299" max="2299" width="43.453125" style="46" bestFit="1" customWidth="1"/>
    <col min="2300" max="2300" width="11.26953125" style="46" customWidth="1"/>
    <col min="2301" max="2301" width="14.453125" style="46" customWidth="1"/>
    <col min="2302" max="2302" width="14.26953125" style="46" bestFit="1" customWidth="1"/>
    <col min="2303" max="2303" width="10" style="46" customWidth="1"/>
    <col min="2304" max="2304" width="9.1796875" style="46"/>
    <col min="2305" max="2305" width="12.81640625" style="46" customWidth="1"/>
    <col min="2306" max="2306" width="9.1796875" style="46"/>
    <col min="2307" max="2307" width="12.1796875" style="46" customWidth="1"/>
    <col min="2308" max="2553" width="9.1796875" style="46"/>
    <col min="2554" max="2554" width="29.7265625" style="46" bestFit="1" customWidth="1"/>
    <col min="2555" max="2555" width="43.453125" style="46" bestFit="1" customWidth="1"/>
    <col min="2556" max="2556" width="11.26953125" style="46" customWidth="1"/>
    <col min="2557" max="2557" width="14.453125" style="46" customWidth="1"/>
    <col min="2558" max="2558" width="14.26953125" style="46" bestFit="1" customWidth="1"/>
    <col min="2559" max="2559" width="10" style="46" customWidth="1"/>
    <col min="2560" max="2560" width="9.1796875" style="46"/>
    <col min="2561" max="2561" width="12.81640625" style="46" customWidth="1"/>
    <col min="2562" max="2562" width="9.1796875" style="46"/>
    <col min="2563" max="2563" width="12.1796875" style="46" customWidth="1"/>
    <col min="2564" max="2809" width="9.1796875" style="46"/>
    <col min="2810" max="2810" width="29.7265625" style="46" bestFit="1" customWidth="1"/>
    <col min="2811" max="2811" width="43.453125" style="46" bestFit="1" customWidth="1"/>
    <col min="2812" max="2812" width="11.26953125" style="46" customWidth="1"/>
    <col min="2813" max="2813" width="14.453125" style="46" customWidth="1"/>
    <col min="2814" max="2814" width="14.26953125" style="46" bestFit="1" customWidth="1"/>
    <col min="2815" max="2815" width="10" style="46" customWidth="1"/>
    <col min="2816" max="2816" width="9.1796875" style="46"/>
    <col min="2817" max="2817" width="12.81640625" style="46" customWidth="1"/>
    <col min="2818" max="2818" width="9.1796875" style="46"/>
    <col min="2819" max="2819" width="12.1796875" style="46" customWidth="1"/>
    <col min="2820" max="3065" width="9.1796875" style="46"/>
    <col min="3066" max="3066" width="29.7265625" style="46" bestFit="1" customWidth="1"/>
    <col min="3067" max="3067" width="43.453125" style="46" bestFit="1" customWidth="1"/>
    <col min="3068" max="3068" width="11.26953125" style="46" customWidth="1"/>
    <col min="3069" max="3069" width="14.453125" style="46" customWidth="1"/>
    <col min="3070" max="3070" width="14.26953125" style="46" bestFit="1" customWidth="1"/>
    <col min="3071" max="3071" width="10" style="46" customWidth="1"/>
    <col min="3072" max="3072" width="9.1796875" style="46"/>
    <col min="3073" max="3073" width="12.81640625" style="46" customWidth="1"/>
    <col min="3074" max="3074" width="9.1796875" style="46"/>
    <col min="3075" max="3075" width="12.1796875" style="46" customWidth="1"/>
    <col min="3076" max="3321" width="9.1796875" style="46"/>
    <col min="3322" max="3322" width="29.7265625" style="46" bestFit="1" customWidth="1"/>
    <col min="3323" max="3323" width="43.453125" style="46" bestFit="1" customWidth="1"/>
    <col min="3324" max="3324" width="11.26953125" style="46" customWidth="1"/>
    <col min="3325" max="3325" width="14.453125" style="46" customWidth="1"/>
    <col min="3326" max="3326" width="14.26953125" style="46" bestFit="1" customWidth="1"/>
    <col min="3327" max="3327" width="10" style="46" customWidth="1"/>
    <col min="3328" max="3328" width="9.1796875" style="46"/>
    <col min="3329" max="3329" width="12.81640625" style="46" customWidth="1"/>
    <col min="3330" max="3330" width="9.1796875" style="46"/>
    <col min="3331" max="3331" width="12.1796875" style="46" customWidth="1"/>
    <col min="3332" max="3577" width="9.1796875" style="46"/>
    <col min="3578" max="3578" width="29.7265625" style="46" bestFit="1" customWidth="1"/>
    <col min="3579" max="3579" width="43.453125" style="46" bestFit="1" customWidth="1"/>
    <col min="3580" max="3580" width="11.26953125" style="46" customWidth="1"/>
    <col min="3581" max="3581" width="14.453125" style="46" customWidth="1"/>
    <col min="3582" max="3582" width="14.26953125" style="46" bestFit="1" customWidth="1"/>
    <col min="3583" max="3583" width="10" style="46" customWidth="1"/>
    <col min="3584" max="3584" width="9.1796875" style="46"/>
    <col min="3585" max="3585" width="12.81640625" style="46" customWidth="1"/>
    <col min="3586" max="3586" width="9.1796875" style="46"/>
    <col min="3587" max="3587" width="12.1796875" style="46" customWidth="1"/>
    <col min="3588" max="3833" width="9.1796875" style="46"/>
    <col min="3834" max="3834" width="29.7265625" style="46" bestFit="1" customWidth="1"/>
    <col min="3835" max="3835" width="43.453125" style="46" bestFit="1" customWidth="1"/>
    <col min="3836" max="3836" width="11.26953125" style="46" customWidth="1"/>
    <col min="3837" max="3837" width="14.453125" style="46" customWidth="1"/>
    <col min="3838" max="3838" width="14.26953125" style="46" bestFit="1" customWidth="1"/>
    <col min="3839" max="3839" width="10" style="46" customWidth="1"/>
    <col min="3840" max="3840" width="9.1796875" style="46"/>
    <col min="3841" max="3841" width="12.81640625" style="46" customWidth="1"/>
    <col min="3842" max="3842" width="9.1796875" style="46"/>
    <col min="3843" max="3843" width="12.1796875" style="46" customWidth="1"/>
    <col min="3844" max="4089" width="9.1796875" style="46"/>
    <col min="4090" max="4090" width="29.7265625" style="46" bestFit="1" customWidth="1"/>
    <col min="4091" max="4091" width="43.453125" style="46" bestFit="1" customWidth="1"/>
    <col min="4092" max="4092" width="11.26953125" style="46" customWidth="1"/>
    <col min="4093" max="4093" width="14.453125" style="46" customWidth="1"/>
    <col min="4094" max="4094" width="14.26953125" style="46" bestFit="1" customWidth="1"/>
    <col min="4095" max="4095" width="10" style="46" customWidth="1"/>
    <col min="4096" max="4096" width="9.1796875" style="46"/>
    <col min="4097" max="4097" width="12.81640625" style="46" customWidth="1"/>
    <col min="4098" max="4098" width="9.1796875" style="46"/>
    <col min="4099" max="4099" width="12.1796875" style="46" customWidth="1"/>
    <col min="4100" max="4345" width="9.1796875" style="46"/>
    <col min="4346" max="4346" width="29.7265625" style="46" bestFit="1" customWidth="1"/>
    <col min="4347" max="4347" width="43.453125" style="46" bestFit="1" customWidth="1"/>
    <col min="4348" max="4348" width="11.26953125" style="46" customWidth="1"/>
    <col min="4349" max="4349" width="14.453125" style="46" customWidth="1"/>
    <col min="4350" max="4350" width="14.26953125" style="46" bestFit="1" customWidth="1"/>
    <col min="4351" max="4351" width="10" style="46" customWidth="1"/>
    <col min="4352" max="4352" width="9.1796875" style="46"/>
    <col min="4353" max="4353" width="12.81640625" style="46" customWidth="1"/>
    <col min="4354" max="4354" width="9.1796875" style="46"/>
    <col min="4355" max="4355" width="12.1796875" style="46" customWidth="1"/>
    <col min="4356" max="4601" width="9.1796875" style="46"/>
    <col min="4602" max="4602" width="29.7265625" style="46" bestFit="1" customWidth="1"/>
    <col min="4603" max="4603" width="43.453125" style="46" bestFit="1" customWidth="1"/>
    <col min="4604" max="4604" width="11.26953125" style="46" customWidth="1"/>
    <col min="4605" max="4605" width="14.453125" style="46" customWidth="1"/>
    <col min="4606" max="4606" width="14.26953125" style="46" bestFit="1" customWidth="1"/>
    <col min="4607" max="4607" width="10" style="46" customWidth="1"/>
    <col min="4608" max="4608" width="9.1796875" style="46"/>
    <col min="4609" max="4609" width="12.81640625" style="46" customWidth="1"/>
    <col min="4610" max="4610" width="9.1796875" style="46"/>
    <col min="4611" max="4611" width="12.1796875" style="46" customWidth="1"/>
    <col min="4612" max="4857" width="9.1796875" style="46"/>
    <col min="4858" max="4858" width="29.7265625" style="46" bestFit="1" customWidth="1"/>
    <col min="4859" max="4859" width="43.453125" style="46" bestFit="1" customWidth="1"/>
    <col min="4860" max="4860" width="11.26953125" style="46" customWidth="1"/>
    <col min="4861" max="4861" width="14.453125" style="46" customWidth="1"/>
    <col min="4862" max="4862" width="14.26953125" style="46" bestFit="1" customWidth="1"/>
    <col min="4863" max="4863" width="10" style="46" customWidth="1"/>
    <col min="4864" max="4864" width="9.1796875" style="46"/>
    <col min="4865" max="4865" width="12.81640625" style="46" customWidth="1"/>
    <col min="4866" max="4866" width="9.1796875" style="46"/>
    <col min="4867" max="4867" width="12.1796875" style="46" customWidth="1"/>
    <col min="4868" max="5113" width="9.1796875" style="46"/>
    <col min="5114" max="5114" width="29.7265625" style="46" bestFit="1" customWidth="1"/>
    <col min="5115" max="5115" width="43.453125" style="46" bestFit="1" customWidth="1"/>
    <col min="5116" max="5116" width="11.26953125" style="46" customWidth="1"/>
    <col min="5117" max="5117" width="14.453125" style="46" customWidth="1"/>
    <col min="5118" max="5118" width="14.26953125" style="46" bestFit="1" customWidth="1"/>
    <col min="5119" max="5119" width="10" style="46" customWidth="1"/>
    <col min="5120" max="5120" width="9.1796875" style="46"/>
    <col min="5121" max="5121" width="12.81640625" style="46" customWidth="1"/>
    <col min="5122" max="5122" width="9.1796875" style="46"/>
    <col min="5123" max="5123" width="12.1796875" style="46" customWidth="1"/>
    <col min="5124" max="5369" width="9.1796875" style="46"/>
    <col min="5370" max="5370" width="29.7265625" style="46" bestFit="1" customWidth="1"/>
    <col min="5371" max="5371" width="43.453125" style="46" bestFit="1" customWidth="1"/>
    <col min="5372" max="5372" width="11.26953125" style="46" customWidth="1"/>
    <col min="5373" max="5373" width="14.453125" style="46" customWidth="1"/>
    <col min="5374" max="5374" width="14.26953125" style="46" bestFit="1" customWidth="1"/>
    <col min="5375" max="5375" width="10" style="46" customWidth="1"/>
    <col min="5376" max="5376" width="9.1796875" style="46"/>
    <col min="5377" max="5377" width="12.81640625" style="46" customWidth="1"/>
    <col min="5378" max="5378" width="9.1796875" style="46"/>
    <col min="5379" max="5379" width="12.1796875" style="46" customWidth="1"/>
    <col min="5380" max="5625" width="9.1796875" style="46"/>
    <col min="5626" max="5626" width="29.7265625" style="46" bestFit="1" customWidth="1"/>
    <col min="5627" max="5627" width="43.453125" style="46" bestFit="1" customWidth="1"/>
    <col min="5628" max="5628" width="11.26953125" style="46" customWidth="1"/>
    <col min="5629" max="5629" width="14.453125" style="46" customWidth="1"/>
    <col min="5630" max="5630" width="14.26953125" style="46" bestFit="1" customWidth="1"/>
    <col min="5631" max="5631" width="10" style="46" customWidth="1"/>
    <col min="5632" max="5632" width="9.1796875" style="46"/>
    <col min="5633" max="5633" width="12.81640625" style="46" customWidth="1"/>
    <col min="5634" max="5634" width="9.1796875" style="46"/>
    <col min="5635" max="5635" width="12.1796875" style="46" customWidth="1"/>
    <col min="5636" max="5881" width="9.1796875" style="46"/>
    <col min="5882" max="5882" width="29.7265625" style="46" bestFit="1" customWidth="1"/>
    <col min="5883" max="5883" width="43.453125" style="46" bestFit="1" customWidth="1"/>
    <col min="5884" max="5884" width="11.26953125" style="46" customWidth="1"/>
    <col min="5885" max="5885" width="14.453125" style="46" customWidth="1"/>
    <col min="5886" max="5886" width="14.26953125" style="46" bestFit="1" customWidth="1"/>
    <col min="5887" max="5887" width="10" style="46" customWidth="1"/>
    <col min="5888" max="5888" width="9.1796875" style="46"/>
    <col min="5889" max="5889" width="12.81640625" style="46" customWidth="1"/>
    <col min="5890" max="5890" width="9.1796875" style="46"/>
    <col min="5891" max="5891" width="12.1796875" style="46" customWidth="1"/>
    <col min="5892" max="6137" width="9.1796875" style="46"/>
    <col min="6138" max="6138" width="29.7265625" style="46" bestFit="1" customWidth="1"/>
    <col min="6139" max="6139" width="43.453125" style="46" bestFit="1" customWidth="1"/>
    <col min="6140" max="6140" width="11.26953125" style="46" customWidth="1"/>
    <col min="6141" max="6141" width="14.453125" style="46" customWidth="1"/>
    <col min="6142" max="6142" width="14.26953125" style="46" bestFit="1" customWidth="1"/>
    <col min="6143" max="6143" width="10" style="46" customWidth="1"/>
    <col min="6144" max="6144" width="9.1796875" style="46"/>
    <col min="6145" max="6145" width="12.81640625" style="46" customWidth="1"/>
    <col min="6146" max="6146" width="9.1796875" style="46"/>
    <col min="6147" max="6147" width="12.1796875" style="46" customWidth="1"/>
    <col min="6148" max="6393" width="9.1796875" style="46"/>
    <col min="6394" max="6394" width="29.7265625" style="46" bestFit="1" customWidth="1"/>
    <col min="6395" max="6395" width="43.453125" style="46" bestFit="1" customWidth="1"/>
    <col min="6396" max="6396" width="11.26953125" style="46" customWidth="1"/>
    <col min="6397" max="6397" width="14.453125" style="46" customWidth="1"/>
    <col min="6398" max="6398" width="14.26953125" style="46" bestFit="1" customWidth="1"/>
    <col min="6399" max="6399" width="10" style="46" customWidth="1"/>
    <col min="6400" max="6400" width="9.1796875" style="46"/>
    <col min="6401" max="6401" width="12.81640625" style="46" customWidth="1"/>
    <col min="6402" max="6402" width="9.1796875" style="46"/>
    <col min="6403" max="6403" width="12.1796875" style="46" customWidth="1"/>
    <col min="6404" max="6649" width="9.1796875" style="46"/>
    <col min="6650" max="6650" width="29.7265625" style="46" bestFit="1" customWidth="1"/>
    <col min="6651" max="6651" width="43.453125" style="46" bestFit="1" customWidth="1"/>
    <col min="6652" max="6652" width="11.26953125" style="46" customWidth="1"/>
    <col min="6653" max="6653" width="14.453125" style="46" customWidth="1"/>
    <col min="6654" max="6654" width="14.26953125" style="46" bestFit="1" customWidth="1"/>
    <col min="6655" max="6655" width="10" style="46" customWidth="1"/>
    <col min="6656" max="6656" width="9.1796875" style="46"/>
    <col min="6657" max="6657" width="12.81640625" style="46" customWidth="1"/>
    <col min="6658" max="6658" width="9.1796875" style="46"/>
    <col min="6659" max="6659" width="12.1796875" style="46" customWidth="1"/>
    <col min="6660" max="6905" width="9.1796875" style="46"/>
    <col min="6906" max="6906" width="29.7265625" style="46" bestFit="1" customWidth="1"/>
    <col min="6907" max="6907" width="43.453125" style="46" bestFit="1" customWidth="1"/>
    <col min="6908" max="6908" width="11.26953125" style="46" customWidth="1"/>
    <col min="6909" max="6909" width="14.453125" style="46" customWidth="1"/>
    <col min="6910" max="6910" width="14.26953125" style="46" bestFit="1" customWidth="1"/>
    <col min="6911" max="6911" width="10" style="46" customWidth="1"/>
    <col min="6912" max="6912" width="9.1796875" style="46"/>
    <col min="6913" max="6913" width="12.81640625" style="46" customWidth="1"/>
    <col min="6914" max="6914" width="9.1796875" style="46"/>
    <col min="6915" max="6915" width="12.1796875" style="46" customWidth="1"/>
    <col min="6916" max="7161" width="9.1796875" style="46"/>
    <col min="7162" max="7162" width="29.7265625" style="46" bestFit="1" customWidth="1"/>
    <col min="7163" max="7163" width="43.453125" style="46" bestFit="1" customWidth="1"/>
    <col min="7164" max="7164" width="11.26953125" style="46" customWidth="1"/>
    <col min="7165" max="7165" width="14.453125" style="46" customWidth="1"/>
    <col min="7166" max="7166" width="14.26953125" style="46" bestFit="1" customWidth="1"/>
    <col min="7167" max="7167" width="10" style="46" customWidth="1"/>
    <col min="7168" max="7168" width="9.1796875" style="46"/>
    <col min="7169" max="7169" width="12.81640625" style="46" customWidth="1"/>
    <col min="7170" max="7170" width="9.1796875" style="46"/>
    <col min="7171" max="7171" width="12.1796875" style="46" customWidth="1"/>
    <col min="7172" max="7417" width="9.1796875" style="46"/>
    <col min="7418" max="7418" width="29.7265625" style="46" bestFit="1" customWidth="1"/>
    <col min="7419" max="7419" width="43.453125" style="46" bestFit="1" customWidth="1"/>
    <col min="7420" max="7420" width="11.26953125" style="46" customWidth="1"/>
    <col min="7421" max="7421" width="14.453125" style="46" customWidth="1"/>
    <col min="7422" max="7422" width="14.26953125" style="46" bestFit="1" customWidth="1"/>
    <col min="7423" max="7423" width="10" style="46" customWidth="1"/>
    <col min="7424" max="7424" width="9.1796875" style="46"/>
    <col min="7425" max="7425" width="12.81640625" style="46" customWidth="1"/>
    <col min="7426" max="7426" width="9.1796875" style="46"/>
    <col min="7427" max="7427" width="12.1796875" style="46" customWidth="1"/>
    <col min="7428" max="7673" width="9.1796875" style="46"/>
    <col min="7674" max="7674" width="29.7265625" style="46" bestFit="1" customWidth="1"/>
    <col min="7675" max="7675" width="43.453125" style="46" bestFit="1" customWidth="1"/>
    <col min="7676" max="7676" width="11.26953125" style="46" customWidth="1"/>
    <col min="7677" max="7677" width="14.453125" style="46" customWidth="1"/>
    <col min="7678" max="7678" width="14.26953125" style="46" bestFit="1" customWidth="1"/>
    <col min="7679" max="7679" width="10" style="46" customWidth="1"/>
    <col min="7680" max="7680" width="9.1796875" style="46"/>
    <col min="7681" max="7681" width="12.81640625" style="46" customWidth="1"/>
    <col min="7682" max="7682" width="9.1796875" style="46"/>
    <col min="7683" max="7683" width="12.1796875" style="46" customWidth="1"/>
    <col min="7684" max="7929" width="9.1796875" style="46"/>
    <col min="7930" max="7930" width="29.7265625" style="46" bestFit="1" customWidth="1"/>
    <col min="7931" max="7931" width="43.453125" style="46" bestFit="1" customWidth="1"/>
    <col min="7932" max="7932" width="11.26953125" style="46" customWidth="1"/>
    <col min="7933" max="7933" width="14.453125" style="46" customWidth="1"/>
    <col min="7934" max="7934" width="14.26953125" style="46" bestFit="1" customWidth="1"/>
    <col min="7935" max="7935" width="10" style="46" customWidth="1"/>
    <col min="7936" max="7936" width="9.1796875" style="46"/>
    <col min="7937" max="7937" width="12.81640625" style="46" customWidth="1"/>
    <col min="7938" max="7938" width="9.1796875" style="46"/>
    <col min="7939" max="7939" width="12.1796875" style="46" customWidth="1"/>
    <col min="7940" max="8185" width="9.1796875" style="46"/>
    <col min="8186" max="8186" width="29.7265625" style="46" bestFit="1" customWidth="1"/>
    <col min="8187" max="8187" width="43.453125" style="46" bestFit="1" customWidth="1"/>
    <col min="8188" max="8188" width="11.26953125" style="46" customWidth="1"/>
    <col min="8189" max="8189" width="14.453125" style="46" customWidth="1"/>
    <col min="8190" max="8190" width="14.26953125" style="46" bestFit="1" customWidth="1"/>
    <col min="8191" max="8191" width="10" style="46" customWidth="1"/>
    <col min="8192" max="8192" width="9.1796875" style="46"/>
    <col min="8193" max="8193" width="12.81640625" style="46" customWidth="1"/>
    <col min="8194" max="8194" width="9.1796875" style="46"/>
    <col min="8195" max="8195" width="12.1796875" style="46" customWidth="1"/>
    <col min="8196" max="8441" width="9.1796875" style="46"/>
    <col min="8442" max="8442" width="29.7265625" style="46" bestFit="1" customWidth="1"/>
    <col min="8443" max="8443" width="43.453125" style="46" bestFit="1" customWidth="1"/>
    <col min="8444" max="8444" width="11.26953125" style="46" customWidth="1"/>
    <col min="8445" max="8445" width="14.453125" style="46" customWidth="1"/>
    <col min="8446" max="8446" width="14.26953125" style="46" bestFit="1" customWidth="1"/>
    <col min="8447" max="8447" width="10" style="46" customWidth="1"/>
    <col min="8448" max="8448" width="9.1796875" style="46"/>
    <col min="8449" max="8449" width="12.81640625" style="46" customWidth="1"/>
    <col min="8450" max="8450" width="9.1796875" style="46"/>
    <col min="8451" max="8451" width="12.1796875" style="46" customWidth="1"/>
    <col min="8452" max="8697" width="9.1796875" style="46"/>
    <col min="8698" max="8698" width="29.7265625" style="46" bestFit="1" customWidth="1"/>
    <col min="8699" max="8699" width="43.453125" style="46" bestFit="1" customWidth="1"/>
    <col min="8700" max="8700" width="11.26953125" style="46" customWidth="1"/>
    <col min="8701" max="8701" width="14.453125" style="46" customWidth="1"/>
    <col min="8702" max="8702" width="14.26953125" style="46" bestFit="1" customWidth="1"/>
    <col min="8703" max="8703" width="10" style="46" customWidth="1"/>
    <col min="8704" max="8704" width="9.1796875" style="46"/>
    <col min="8705" max="8705" width="12.81640625" style="46" customWidth="1"/>
    <col min="8706" max="8706" width="9.1796875" style="46"/>
    <col min="8707" max="8707" width="12.1796875" style="46" customWidth="1"/>
    <col min="8708" max="8953" width="9.1796875" style="46"/>
    <col min="8954" max="8954" width="29.7265625" style="46" bestFit="1" customWidth="1"/>
    <col min="8955" max="8955" width="43.453125" style="46" bestFit="1" customWidth="1"/>
    <col min="8956" max="8956" width="11.26953125" style="46" customWidth="1"/>
    <col min="8957" max="8957" width="14.453125" style="46" customWidth="1"/>
    <col min="8958" max="8958" width="14.26953125" style="46" bestFit="1" customWidth="1"/>
    <col min="8959" max="8959" width="10" style="46" customWidth="1"/>
    <col min="8960" max="8960" width="9.1796875" style="46"/>
    <col min="8961" max="8961" width="12.81640625" style="46" customWidth="1"/>
    <col min="8962" max="8962" width="9.1796875" style="46"/>
    <col min="8963" max="8963" width="12.1796875" style="46" customWidth="1"/>
    <col min="8964" max="9209" width="9.1796875" style="46"/>
    <col min="9210" max="9210" width="29.7265625" style="46" bestFit="1" customWidth="1"/>
    <col min="9211" max="9211" width="43.453125" style="46" bestFit="1" customWidth="1"/>
    <col min="9212" max="9212" width="11.26953125" style="46" customWidth="1"/>
    <col min="9213" max="9213" width="14.453125" style="46" customWidth="1"/>
    <col min="9214" max="9214" width="14.26953125" style="46" bestFit="1" customWidth="1"/>
    <col min="9215" max="9215" width="10" style="46" customWidth="1"/>
    <col min="9216" max="9216" width="9.1796875" style="46"/>
    <col min="9217" max="9217" width="12.81640625" style="46" customWidth="1"/>
    <col min="9218" max="9218" width="9.1796875" style="46"/>
    <col min="9219" max="9219" width="12.1796875" style="46" customWidth="1"/>
    <col min="9220" max="9465" width="9.1796875" style="46"/>
    <col min="9466" max="9466" width="29.7265625" style="46" bestFit="1" customWidth="1"/>
    <col min="9467" max="9467" width="43.453125" style="46" bestFit="1" customWidth="1"/>
    <col min="9468" max="9468" width="11.26953125" style="46" customWidth="1"/>
    <col min="9469" max="9469" width="14.453125" style="46" customWidth="1"/>
    <col min="9470" max="9470" width="14.26953125" style="46" bestFit="1" customWidth="1"/>
    <col min="9471" max="9471" width="10" style="46" customWidth="1"/>
    <col min="9472" max="9472" width="9.1796875" style="46"/>
    <col min="9473" max="9473" width="12.81640625" style="46" customWidth="1"/>
    <col min="9474" max="9474" width="9.1796875" style="46"/>
    <col min="9475" max="9475" width="12.1796875" style="46" customWidth="1"/>
    <col min="9476" max="9721" width="9.1796875" style="46"/>
    <col min="9722" max="9722" width="29.7265625" style="46" bestFit="1" customWidth="1"/>
    <col min="9723" max="9723" width="43.453125" style="46" bestFit="1" customWidth="1"/>
    <col min="9724" max="9724" width="11.26953125" style="46" customWidth="1"/>
    <col min="9725" max="9725" width="14.453125" style="46" customWidth="1"/>
    <col min="9726" max="9726" width="14.26953125" style="46" bestFit="1" customWidth="1"/>
    <col min="9727" max="9727" width="10" style="46" customWidth="1"/>
    <col min="9728" max="9728" width="9.1796875" style="46"/>
    <col min="9729" max="9729" width="12.81640625" style="46" customWidth="1"/>
    <col min="9730" max="9730" width="9.1796875" style="46"/>
    <col min="9731" max="9731" width="12.1796875" style="46" customWidth="1"/>
    <col min="9732" max="9977" width="9.1796875" style="46"/>
    <col min="9978" max="9978" width="29.7265625" style="46" bestFit="1" customWidth="1"/>
    <col min="9979" max="9979" width="43.453125" style="46" bestFit="1" customWidth="1"/>
    <col min="9980" max="9980" width="11.26953125" style="46" customWidth="1"/>
    <col min="9981" max="9981" width="14.453125" style="46" customWidth="1"/>
    <col min="9982" max="9982" width="14.26953125" style="46" bestFit="1" customWidth="1"/>
    <col min="9983" max="9983" width="10" style="46" customWidth="1"/>
    <col min="9984" max="9984" width="9.1796875" style="46"/>
    <col min="9985" max="9985" width="12.81640625" style="46" customWidth="1"/>
    <col min="9986" max="9986" width="9.1796875" style="46"/>
    <col min="9987" max="9987" width="12.1796875" style="46" customWidth="1"/>
    <col min="9988" max="10233" width="9.1796875" style="46"/>
    <col min="10234" max="10234" width="29.7265625" style="46" bestFit="1" customWidth="1"/>
    <col min="10235" max="10235" width="43.453125" style="46" bestFit="1" customWidth="1"/>
    <col min="10236" max="10236" width="11.26953125" style="46" customWidth="1"/>
    <col min="10237" max="10237" width="14.453125" style="46" customWidth="1"/>
    <col min="10238" max="10238" width="14.26953125" style="46" bestFit="1" customWidth="1"/>
    <col min="10239" max="10239" width="10" style="46" customWidth="1"/>
    <col min="10240" max="10240" width="9.1796875" style="46"/>
    <col min="10241" max="10241" width="12.81640625" style="46" customWidth="1"/>
    <col min="10242" max="10242" width="9.1796875" style="46"/>
    <col min="10243" max="10243" width="12.1796875" style="46" customWidth="1"/>
    <col min="10244" max="10489" width="9.1796875" style="46"/>
    <col min="10490" max="10490" width="29.7265625" style="46" bestFit="1" customWidth="1"/>
    <col min="10491" max="10491" width="43.453125" style="46" bestFit="1" customWidth="1"/>
    <col min="10492" max="10492" width="11.26953125" style="46" customWidth="1"/>
    <col min="10493" max="10493" width="14.453125" style="46" customWidth="1"/>
    <col min="10494" max="10494" width="14.26953125" style="46" bestFit="1" customWidth="1"/>
    <col min="10495" max="10495" width="10" style="46" customWidth="1"/>
    <col min="10496" max="10496" width="9.1796875" style="46"/>
    <col min="10497" max="10497" width="12.81640625" style="46" customWidth="1"/>
    <col min="10498" max="10498" width="9.1796875" style="46"/>
    <col min="10499" max="10499" width="12.1796875" style="46" customWidth="1"/>
    <col min="10500" max="10745" width="9.1796875" style="46"/>
    <col min="10746" max="10746" width="29.7265625" style="46" bestFit="1" customWidth="1"/>
    <col min="10747" max="10747" width="43.453125" style="46" bestFit="1" customWidth="1"/>
    <col min="10748" max="10748" width="11.26953125" style="46" customWidth="1"/>
    <col min="10749" max="10749" width="14.453125" style="46" customWidth="1"/>
    <col min="10750" max="10750" width="14.26953125" style="46" bestFit="1" customWidth="1"/>
    <col min="10751" max="10751" width="10" style="46" customWidth="1"/>
    <col min="10752" max="10752" width="9.1796875" style="46"/>
    <col min="10753" max="10753" width="12.81640625" style="46" customWidth="1"/>
    <col min="10754" max="10754" width="9.1796875" style="46"/>
    <col min="10755" max="10755" width="12.1796875" style="46" customWidth="1"/>
    <col min="10756" max="11001" width="9.1796875" style="46"/>
    <col min="11002" max="11002" width="29.7265625" style="46" bestFit="1" customWidth="1"/>
    <col min="11003" max="11003" width="43.453125" style="46" bestFit="1" customWidth="1"/>
    <col min="11004" max="11004" width="11.26953125" style="46" customWidth="1"/>
    <col min="11005" max="11005" width="14.453125" style="46" customWidth="1"/>
    <col min="11006" max="11006" width="14.26953125" style="46" bestFit="1" customWidth="1"/>
    <col min="11007" max="11007" width="10" style="46" customWidth="1"/>
    <col min="11008" max="11008" width="9.1796875" style="46"/>
    <col min="11009" max="11009" width="12.81640625" style="46" customWidth="1"/>
    <col min="11010" max="11010" width="9.1796875" style="46"/>
    <col min="11011" max="11011" width="12.1796875" style="46" customWidth="1"/>
    <col min="11012" max="11257" width="9.1796875" style="46"/>
    <col min="11258" max="11258" width="29.7265625" style="46" bestFit="1" customWidth="1"/>
    <col min="11259" max="11259" width="43.453125" style="46" bestFit="1" customWidth="1"/>
    <col min="11260" max="11260" width="11.26953125" style="46" customWidth="1"/>
    <col min="11261" max="11261" width="14.453125" style="46" customWidth="1"/>
    <col min="11262" max="11262" width="14.26953125" style="46" bestFit="1" customWidth="1"/>
    <col min="11263" max="11263" width="10" style="46" customWidth="1"/>
    <col min="11264" max="11264" width="9.1796875" style="46"/>
    <col min="11265" max="11265" width="12.81640625" style="46" customWidth="1"/>
    <col min="11266" max="11266" width="9.1796875" style="46"/>
    <col min="11267" max="11267" width="12.1796875" style="46" customWidth="1"/>
    <col min="11268" max="11513" width="9.1796875" style="46"/>
    <col min="11514" max="11514" width="29.7265625" style="46" bestFit="1" customWidth="1"/>
    <col min="11515" max="11515" width="43.453125" style="46" bestFit="1" customWidth="1"/>
    <col min="11516" max="11516" width="11.26953125" style="46" customWidth="1"/>
    <col min="11517" max="11517" width="14.453125" style="46" customWidth="1"/>
    <col min="11518" max="11518" width="14.26953125" style="46" bestFit="1" customWidth="1"/>
    <col min="11519" max="11519" width="10" style="46" customWidth="1"/>
    <col min="11520" max="11520" width="9.1796875" style="46"/>
    <col min="11521" max="11521" width="12.81640625" style="46" customWidth="1"/>
    <col min="11522" max="11522" width="9.1796875" style="46"/>
    <col min="11523" max="11523" width="12.1796875" style="46" customWidth="1"/>
    <col min="11524" max="11769" width="9.1796875" style="46"/>
    <col min="11770" max="11770" width="29.7265625" style="46" bestFit="1" customWidth="1"/>
    <col min="11771" max="11771" width="43.453125" style="46" bestFit="1" customWidth="1"/>
    <col min="11772" max="11772" width="11.26953125" style="46" customWidth="1"/>
    <col min="11773" max="11773" width="14.453125" style="46" customWidth="1"/>
    <col min="11774" max="11774" width="14.26953125" style="46" bestFit="1" customWidth="1"/>
    <col min="11775" max="11775" width="10" style="46" customWidth="1"/>
    <col min="11776" max="11776" width="9.1796875" style="46"/>
    <col min="11777" max="11777" width="12.81640625" style="46" customWidth="1"/>
    <col min="11778" max="11778" width="9.1796875" style="46"/>
    <col min="11779" max="11779" width="12.1796875" style="46" customWidth="1"/>
    <col min="11780" max="12025" width="9.1796875" style="46"/>
    <col min="12026" max="12026" width="29.7265625" style="46" bestFit="1" customWidth="1"/>
    <col min="12027" max="12027" width="43.453125" style="46" bestFit="1" customWidth="1"/>
    <col min="12028" max="12028" width="11.26953125" style="46" customWidth="1"/>
    <col min="12029" max="12029" width="14.453125" style="46" customWidth="1"/>
    <col min="12030" max="12030" width="14.26953125" style="46" bestFit="1" customWidth="1"/>
    <col min="12031" max="12031" width="10" style="46" customWidth="1"/>
    <col min="12032" max="12032" width="9.1796875" style="46"/>
    <col min="12033" max="12033" width="12.81640625" style="46" customWidth="1"/>
    <col min="12034" max="12034" width="9.1796875" style="46"/>
    <col min="12035" max="12035" width="12.1796875" style="46" customWidth="1"/>
    <col min="12036" max="12281" width="9.1796875" style="46"/>
    <col min="12282" max="12282" width="29.7265625" style="46" bestFit="1" customWidth="1"/>
    <col min="12283" max="12283" width="43.453125" style="46" bestFit="1" customWidth="1"/>
    <col min="12284" max="12284" width="11.26953125" style="46" customWidth="1"/>
    <col min="12285" max="12285" width="14.453125" style="46" customWidth="1"/>
    <col min="12286" max="12286" width="14.26953125" style="46" bestFit="1" customWidth="1"/>
    <col min="12287" max="12287" width="10" style="46" customWidth="1"/>
    <col min="12288" max="12288" width="9.1796875" style="46"/>
    <col min="12289" max="12289" width="12.81640625" style="46" customWidth="1"/>
    <col min="12290" max="12290" width="9.1796875" style="46"/>
    <col min="12291" max="12291" width="12.1796875" style="46" customWidth="1"/>
    <col min="12292" max="12537" width="9.1796875" style="46"/>
    <col min="12538" max="12538" width="29.7265625" style="46" bestFit="1" customWidth="1"/>
    <col min="12539" max="12539" width="43.453125" style="46" bestFit="1" customWidth="1"/>
    <col min="12540" max="12540" width="11.26953125" style="46" customWidth="1"/>
    <col min="12541" max="12541" width="14.453125" style="46" customWidth="1"/>
    <col min="12542" max="12542" width="14.26953125" style="46" bestFit="1" customWidth="1"/>
    <col min="12543" max="12543" width="10" style="46" customWidth="1"/>
    <col min="12544" max="12544" width="9.1796875" style="46"/>
    <col min="12545" max="12545" width="12.81640625" style="46" customWidth="1"/>
    <col min="12546" max="12546" width="9.1796875" style="46"/>
    <col min="12547" max="12547" width="12.1796875" style="46" customWidth="1"/>
    <col min="12548" max="12793" width="9.1796875" style="46"/>
    <col min="12794" max="12794" width="29.7265625" style="46" bestFit="1" customWidth="1"/>
    <col min="12795" max="12795" width="43.453125" style="46" bestFit="1" customWidth="1"/>
    <col min="12796" max="12796" width="11.26953125" style="46" customWidth="1"/>
    <col min="12797" max="12797" width="14.453125" style="46" customWidth="1"/>
    <col min="12798" max="12798" width="14.26953125" style="46" bestFit="1" customWidth="1"/>
    <col min="12799" max="12799" width="10" style="46" customWidth="1"/>
    <col min="12800" max="12800" width="9.1796875" style="46"/>
    <col min="12801" max="12801" width="12.81640625" style="46" customWidth="1"/>
    <col min="12802" max="12802" width="9.1796875" style="46"/>
    <col min="12803" max="12803" width="12.1796875" style="46" customWidth="1"/>
    <col min="12804" max="13049" width="9.1796875" style="46"/>
    <col min="13050" max="13050" width="29.7265625" style="46" bestFit="1" customWidth="1"/>
    <col min="13051" max="13051" width="43.453125" style="46" bestFit="1" customWidth="1"/>
    <col min="13052" max="13052" width="11.26953125" style="46" customWidth="1"/>
    <col min="13053" max="13053" width="14.453125" style="46" customWidth="1"/>
    <col min="13054" max="13054" width="14.26953125" style="46" bestFit="1" customWidth="1"/>
    <col min="13055" max="13055" width="10" style="46" customWidth="1"/>
    <col min="13056" max="13056" width="9.1796875" style="46"/>
    <col min="13057" max="13057" width="12.81640625" style="46" customWidth="1"/>
    <col min="13058" max="13058" width="9.1796875" style="46"/>
    <col min="13059" max="13059" width="12.1796875" style="46" customWidth="1"/>
    <col min="13060" max="13305" width="9.1796875" style="46"/>
    <col min="13306" max="13306" width="29.7265625" style="46" bestFit="1" customWidth="1"/>
    <col min="13307" max="13307" width="43.453125" style="46" bestFit="1" customWidth="1"/>
    <col min="13308" max="13308" width="11.26953125" style="46" customWidth="1"/>
    <col min="13309" max="13309" width="14.453125" style="46" customWidth="1"/>
    <col min="13310" max="13310" width="14.26953125" style="46" bestFit="1" customWidth="1"/>
    <col min="13311" max="13311" width="10" style="46" customWidth="1"/>
    <col min="13312" max="13312" width="9.1796875" style="46"/>
    <col min="13313" max="13313" width="12.81640625" style="46" customWidth="1"/>
    <col min="13314" max="13314" width="9.1796875" style="46"/>
    <col min="13315" max="13315" width="12.1796875" style="46" customWidth="1"/>
    <col min="13316" max="13561" width="9.1796875" style="46"/>
    <col min="13562" max="13562" width="29.7265625" style="46" bestFit="1" customWidth="1"/>
    <col min="13563" max="13563" width="43.453125" style="46" bestFit="1" customWidth="1"/>
    <col min="13564" max="13564" width="11.26953125" style="46" customWidth="1"/>
    <col min="13565" max="13565" width="14.453125" style="46" customWidth="1"/>
    <col min="13566" max="13566" width="14.26953125" style="46" bestFit="1" customWidth="1"/>
    <col min="13567" max="13567" width="10" style="46" customWidth="1"/>
    <col min="13568" max="13568" width="9.1796875" style="46"/>
    <col min="13569" max="13569" width="12.81640625" style="46" customWidth="1"/>
    <col min="13570" max="13570" width="9.1796875" style="46"/>
    <col min="13571" max="13571" width="12.1796875" style="46" customWidth="1"/>
    <col min="13572" max="13817" width="9.1796875" style="46"/>
    <col min="13818" max="13818" width="29.7265625" style="46" bestFit="1" customWidth="1"/>
    <col min="13819" max="13819" width="43.453125" style="46" bestFit="1" customWidth="1"/>
    <col min="13820" max="13820" width="11.26953125" style="46" customWidth="1"/>
    <col min="13821" max="13821" width="14.453125" style="46" customWidth="1"/>
    <col min="13822" max="13822" width="14.26953125" style="46" bestFit="1" customWidth="1"/>
    <col min="13823" max="13823" width="10" style="46" customWidth="1"/>
    <col min="13824" max="13824" width="9.1796875" style="46"/>
    <col min="13825" max="13825" width="12.81640625" style="46" customWidth="1"/>
    <col min="13826" max="13826" width="9.1796875" style="46"/>
    <col min="13827" max="13827" width="12.1796875" style="46" customWidth="1"/>
    <col min="13828" max="14073" width="9.1796875" style="46"/>
    <col min="14074" max="14074" width="29.7265625" style="46" bestFit="1" customWidth="1"/>
    <col min="14075" max="14075" width="43.453125" style="46" bestFit="1" customWidth="1"/>
    <col min="14076" max="14076" width="11.26953125" style="46" customWidth="1"/>
    <col min="14077" max="14077" width="14.453125" style="46" customWidth="1"/>
    <col min="14078" max="14078" width="14.26953125" style="46" bestFit="1" customWidth="1"/>
    <col min="14079" max="14079" width="10" style="46" customWidth="1"/>
    <col min="14080" max="14080" width="9.1796875" style="46"/>
    <col min="14081" max="14081" width="12.81640625" style="46" customWidth="1"/>
    <col min="14082" max="14082" width="9.1796875" style="46"/>
    <col min="14083" max="14083" width="12.1796875" style="46" customWidth="1"/>
    <col min="14084" max="14329" width="9.1796875" style="46"/>
    <col min="14330" max="14330" width="29.7265625" style="46" bestFit="1" customWidth="1"/>
    <col min="14331" max="14331" width="43.453125" style="46" bestFit="1" customWidth="1"/>
    <col min="14332" max="14332" width="11.26953125" style="46" customWidth="1"/>
    <col min="14333" max="14333" width="14.453125" style="46" customWidth="1"/>
    <col min="14334" max="14334" width="14.26953125" style="46" bestFit="1" customWidth="1"/>
    <col min="14335" max="14335" width="10" style="46" customWidth="1"/>
    <col min="14336" max="14336" width="9.1796875" style="46"/>
    <col min="14337" max="14337" width="12.81640625" style="46" customWidth="1"/>
    <col min="14338" max="14338" width="9.1796875" style="46"/>
    <col min="14339" max="14339" width="12.1796875" style="46" customWidth="1"/>
    <col min="14340" max="14585" width="9.1796875" style="46"/>
    <col min="14586" max="14586" width="29.7265625" style="46" bestFit="1" customWidth="1"/>
    <col min="14587" max="14587" width="43.453125" style="46" bestFit="1" customWidth="1"/>
    <col min="14588" max="14588" width="11.26953125" style="46" customWidth="1"/>
    <col min="14589" max="14589" width="14.453125" style="46" customWidth="1"/>
    <col min="14590" max="14590" width="14.26953125" style="46" bestFit="1" customWidth="1"/>
    <col min="14591" max="14591" width="10" style="46" customWidth="1"/>
    <col min="14592" max="14592" width="9.1796875" style="46"/>
    <col min="14593" max="14593" width="12.81640625" style="46" customWidth="1"/>
    <col min="14594" max="14594" width="9.1796875" style="46"/>
    <col min="14595" max="14595" width="12.1796875" style="46" customWidth="1"/>
    <col min="14596" max="14841" width="9.1796875" style="46"/>
    <col min="14842" max="14842" width="29.7265625" style="46" bestFit="1" customWidth="1"/>
    <col min="14843" max="14843" width="43.453125" style="46" bestFit="1" customWidth="1"/>
    <col min="14844" max="14844" width="11.26953125" style="46" customWidth="1"/>
    <col min="14845" max="14845" width="14.453125" style="46" customWidth="1"/>
    <col min="14846" max="14846" width="14.26953125" style="46" bestFit="1" customWidth="1"/>
    <col min="14847" max="14847" width="10" style="46" customWidth="1"/>
    <col min="14848" max="14848" width="9.1796875" style="46"/>
    <col min="14849" max="14849" width="12.81640625" style="46" customWidth="1"/>
    <col min="14850" max="14850" width="9.1796875" style="46"/>
    <col min="14851" max="14851" width="12.1796875" style="46" customWidth="1"/>
    <col min="14852" max="15097" width="9.1796875" style="46"/>
    <col min="15098" max="15098" width="29.7265625" style="46" bestFit="1" customWidth="1"/>
    <col min="15099" max="15099" width="43.453125" style="46" bestFit="1" customWidth="1"/>
    <col min="15100" max="15100" width="11.26953125" style="46" customWidth="1"/>
    <col min="15101" max="15101" width="14.453125" style="46" customWidth="1"/>
    <col min="15102" max="15102" width="14.26953125" style="46" bestFit="1" customWidth="1"/>
    <col min="15103" max="15103" width="10" style="46" customWidth="1"/>
    <col min="15104" max="15104" width="9.1796875" style="46"/>
    <col min="15105" max="15105" width="12.81640625" style="46" customWidth="1"/>
    <col min="15106" max="15106" width="9.1796875" style="46"/>
    <col min="15107" max="15107" width="12.1796875" style="46" customWidth="1"/>
    <col min="15108" max="15353" width="9.1796875" style="46"/>
    <col min="15354" max="15354" width="29.7265625" style="46" bestFit="1" customWidth="1"/>
    <col min="15355" max="15355" width="43.453125" style="46" bestFit="1" customWidth="1"/>
    <col min="15356" max="15356" width="11.26953125" style="46" customWidth="1"/>
    <col min="15357" max="15357" width="14.453125" style="46" customWidth="1"/>
    <col min="15358" max="15358" width="14.26953125" style="46" bestFit="1" customWidth="1"/>
    <col min="15359" max="15359" width="10" style="46" customWidth="1"/>
    <col min="15360" max="15360" width="9.1796875" style="46"/>
    <col min="15361" max="15361" width="12.81640625" style="46" customWidth="1"/>
    <col min="15362" max="15362" width="9.1796875" style="46"/>
    <col min="15363" max="15363" width="12.1796875" style="46" customWidth="1"/>
    <col min="15364" max="15609" width="9.1796875" style="46"/>
    <col min="15610" max="15610" width="29.7265625" style="46" bestFit="1" customWidth="1"/>
    <col min="15611" max="15611" width="43.453125" style="46" bestFit="1" customWidth="1"/>
    <col min="15612" max="15612" width="11.26953125" style="46" customWidth="1"/>
    <col min="15613" max="15613" width="14.453125" style="46" customWidth="1"/>
    <col min="15614" max="15614" width="14.26953125" style="46" bestFit="1" customWidth="1"/>
    <col min="15615" max="15615" width="10" style="46" customWidth="1"/>
    <col min="15616" max="15616" width="9.1796875" style="46"/>
    <col min="15617" max="15617" width="12.81640625" style="46" customWidth="1"/>
    <col min="15618" max="15618" width="9.1796875" style="46"/>
    <col min="15619" max="15619" width="12.1796875" style="46" customWidth="1"/>
    <col min="15620" max="15865" width="9.1796875" style="46"/>
    <col min="15866" max="15866" width="29.7265625" style="46" bestFit="1" customWidth="1"/>
    <col min="15867" max="15867" width="43.453125" style="46" bestFit="1" customWidth="1"/>
    <col min="15868" max="15868" width="11.26953125" style="46" customWidth="1"/>
    <col min="15869" max="15869" width="14.453125" style="46" customWidth="1"/>
    <col min="15870" max="15870" width="14.26953125" style="46" bestFit="1" customWidth="1"/>
    <col min="15871" max="15871" width="10" style="46" customWidth="1"/>
    <col min="15872" max="15872" width="9.1796875" style="46"/>
    <col min="15873" max="15873" width="12.81640625" style="46" customWidth="1"/>
    <col min="15874" max="15874" width="9.1796875" style="46"/>
    <col min="15875" max="15875" width="12.1796875" style="46" customWidth="1"/>
    <col min="15876" max="16121" width="9.1796875" style="46"/>
    <col min="16122" max="16122" width="29.7265625" style="46" bestFit="1" customWidth="1"/>
    <col min="16123" max="16123" width="43.453125" style="46" bestFit="1" customWidth="1"/>
    <col min="16124" max="16124" width="11.26953125" style="46" customWidth="1"/>
    <col min="16125" max="16125" width="14.453125" style="46" customWidth="1"/>
    <col min="16126" max="16126" width="14.26953125" style="46" bestFit="1" customWidth="1"/>
    <col min="16127" max="16127" width="10" style="46" customWidth="1"/>
    <col min="16128" max="16128" width="9.1796875" style="46"/>
    <col min="16129" max="16129" width="12.81640625" style="46" customWidth="1"/>
    <col min="16130" max="16130" width="9.1796875" style="46"/>
    <col min="16131" max="16131" width="12.1796875" style="46" customWidth="1"/>
    <col min="16132" max="16384" width="9.1796875" style="46"/>
  </cols>
  <sheetData>
    <row r="1" spans="1:10" ht="18" x14ac:dyDescent="0.25">
      <c r="A1" s="337" t="s">
        <v>125</v>
      </c>
      <c r="B1" s="338"/>
      <c r="C1" s="338"/>
      <c r="D1" s="338"/>
      <c r="E1" s="338"/>
      <c r="F1" s="338"/>
      <c r="G1" s="338"/>
      <c r="H1" s="338"/>
    </row>
    <row r="2" spans="1:10" ht="18" customHeight="1" x14ac:dyDescent="0.35">
      <c r="A2" s="339" t="s">
        <v>96</v>
      </c>
      <c r="B2" s="339"/>
      <c r="C2" s="339"/>
      <c r="D2" s="339"/>
      <c r="E2" s="339"/>
      <c r="F2" s="339"/>
      <c r="G2" s="339"/>
      <c r="H2" s="339"/>
    </row>
    <row r="3" spans="1:10" ht="17.5" x14ac:dyDescent="0.35">
      <c r="A3" s="339" t="s">
        <v>144</v>
      </c>
      <c r="B3" s="339"/>
      <c r="C3" s="339"/>
      <c r="D3" s="339"/>
      <c r="E3" s="339"/>
      <c r="F3" s="339"/>
      <c r="G3" s="339"/>
      <c r="H3" s="339"/>
    </row>
    <row r="4" spans="1:10" ht="17.5" x14ac:dyDescent="0.35">
      <c r="A4" s="343" t="s">
        <v>145</v>
      </c>
      <c r="B4" s="343"/>
      <c r="C4" s="343"/>
      <c r="D4" s="343"/>
      <c r="E4" s="343"/>
      <c r="F4" s="343"/>
      <c r="G4" s="343"/>
      <c r="H4" s="343"/>
    </row>
    <row r="5" spans="1:10" ht="17.5" x14ac:dyDescent="0.35">
      <c r="A5" s="344" t="s">
        <v>128</v>
      </c>
      <c r="B5" s="344"/>
      <c r="C5" s="344"/>
      <c r="D5" s="344"/>
      <c r="E5" s="344"/>
      <c r="F5" s="344"/>
      <c r="G5" s="344"/>
      <c r="H5" s="344"/>
    </row>
    <row r="6" spans="1:10" ht="15.5" x14ac:dyDescent="0.35">
      <c r="A6" s="47" t="s">
        <v>114</v>
      </c>
      <c r="C6" s="74"/>
      <c r="D6" s="74"/>
      <c r="E6" s="74"/>
      <c r="F6" s="74"/>
      <c r="G6" s="74"/>
      <c r="H6" s="74"/>
    </row>
    <row r="7" spans="1:10" s="61" customFormat="1" ht="26" x14ac:dyDescent="0.3">
      <c r="A7" s="70"/>
      <c r="B7" s="71" t="s">
        <v>137</v>
      </c>
      <c r="C7" s="72" t="s">
        <v>1</v>
      </c>
      <c r="D7" s="71" t="s">
        <v>120</v>
      </c>
      <c r="E7" s="71" t="s">
        <v>121</v>
      </c>
      <c r="F7" s="71" t="s">
        <v>124</v>
      </c>
      <c r="G7" s="71" t="s">
        <v>122</v>
      </c>
      <c r="H7" s="71" t="s">
        <v>123</v>
      </c>
      <c r="I7" s="73" t="s">
        <v>0</v>
      </c>
      <c r="J7" s="73" t="s">
        <v>99</v>
      </c>
    </row>
    <row r="8" spans="1:10" x14ac:dyDescent="0.25">
      <c r="A8" s="69">
        <v>1</v>
      </c>
      <c r="B8" s="54" t="s">
        <v>321</v>
      </c>
      <c r="C8" s="75" t="s">
        <v>317</v>
      </c>
      <c r="D8" s="76">
        <v>10</v>
      </c>
      <c r="E8" s="57">
        <v>51</v>
      </c>
      <c r="F8" s="1">
        <f>D8*E8</f>
        <v>510</v>
      </c>
      <c r="G8" s="60">
        <v>0.435</v>
      </c>
      <c r="H8" s="45">
        <f>F8*G8</f>
        <v>221.85</v>
      </c>
      <c r="I8" s="77">
        <v>106282.86</v>
      </c>
      <c r="J8" s="77">
        <v>143211.07</v>
      </c>
    </row>
    <row r="9" spans="1:10" x14ac:dyDescent="0.25">
      <c r="A9" s="69">
        <v>2</v>
      </c>
      <c r="B9" s="56"/>
      <c r="C9" s="75"/>
      <c r="D9" s="76"/>
      <c r="E9" s="57"/>
      <c r="F9" s="1">
        <f>D9*E9</f>
        <v>0</v>
      </c>
      <c r="G9" s="60"/>
      <c r="H9" s="45">
        <f>F9*G9</f>
        <v>0</v>
      </c>
      <c r="I9" s="77">
        <v>83535.86</v>
      </c>
      <c r="J9" s="77">
        <v>110943.31</v>
      </c>
    </row>
    <row r="10" spans="1:10" x14ac:dyDescent="0.25">
      <c r="A10" s="69">
        <v>3</v>
      </c>
      <c r="B10" s="54"/>
      <c r="C10" s="75"/>
      <c r="D10" s="76"/>
      <c r="E10" s="57"/>
      <c r="F10" s="1">
        <f t="shared" ref="F10:F33" si="0">D10*E10</f>
        <v>0</v>
      </c>
      <c r="G10" s="60"/>
      <c r="H10" s="45">
        <f t="shared" ref="H10:H33" si="1">F10*G10</f>
        <v>0</v>
      </c>
      <c r="I10" s="77">
        <v>87209.02</v>
      </c>
      <c r="J10" s="77">
        <v>119346.89</v>
      </c>
    </row>
    <row r="11" spans="1:10" x14ac:dyDescent="0.25">
      <c r="A11" s="69">
        <v>4</v>
      </c>
      <c r="B11" s="56"/>
      <c r="C11" s="75"/>
      <c r="D11" s="76"/>
      <c r="E11" s="58"/>
      <c r="F11" s="1">
        <f t="shared" si="0"/>
        <v>0</v>
      </c>
      <c r="G11" s="60"/>
      <c r="H11" s="45">
        <f t="shared" si="1"/>
        <v>0</v>
      </c>
      <c r="I11" s="77">
        <v>75033.03</v>
      </c>
      <c r="J11" s="77">
        <v>99261.759999999995</v>
      </c>
    </row>
    <row r="12" spans="1:10" x14ac:dyDescent="0.25">
      <c r="A12" s="69">
        <v>5</v>
      </c>
      <c r="B12" s="56"/>
      <c r="C12" s="75"/>
      <c r="D12" s="76"/>
      <c r="E12" s="58"/>
      <c r="F12" s="1">
        <f t="shared" si="0"/>
        <v>0</v>
      </c>
      <c r="G12" s="60"/>
      <c r="H12" s="45">
        <f t="shared" si="1"/>
        <v>0</v>
      </c>
      <c r="I12" s="77">
        <v>46357.56</v>
      </c>
      <c r="J12" s="77">
        <v>67995.38</v>
      </c>
    </row>
    <row r="13" spans="1:10" x14ac:dyDescent="0.25">
      <c r="A13" s="69">
        <v>6</v>
      </c>
      <c r="B13" s="56"/>
      <c r="C13" s="75"/>
      <c r="D13" s="76"/>
      <c r="E13" s="58"/>
      <c r="F13" s="1">
        <f t="shared" si="0"/>
        <v>0</v>
      </c>
      <c r="G13" s="60"/>
      <c r="H13" s="45">
        <f t="shared" si="1"/>
        <v>0</v>
      </c>
      <c r="I13" s="77">
        <v>39583.800000000003</v>
      </c>
      <c r="J13" s="77">
        <v>59145.07</v>
      </c>
    </row>
    <row r="14" spans="1:10" x14ac:dyDescent="0.25">
      <c r="A14" s="69">
        <v>7</v>
      </c>
      <c r="B14" s="56"/>
      <c r="C14" s="75"/>
      <c r="D14" s="76"/>
      <c r="E14" s="59"/>
      <c r="F14" s="1">
        <f t="shared" si="0"/>
        <v>0</v>
      </c>
      <c r="G14" s="60"/>
      <c r="H14" s="45">
        <f t="shared" si="1"/>
        <v>0</v>
      </c>
      <c r="I14" s="77">
        <v>36406.800000000003</v>
      </c>
      <c r="J14" s="77">
        <v>50860.56</v>
      </c>
    </row>
    <row r="15" spans="1:10" x14ac:dyDescent="0.25">
      <c r="A15" s="69">
        <v>8</v>
      </c>
      <c r="B15" s="56"/>
      <c r="C15" s="75"/>
      <c r="D15" s="76"/>
      <c r="E15" s="59"/>
      <c r="F15" s="1">
        <f t="shared" si="0"/>
        <v>0</v>
      </c>
      <c r="G15" s="60"/>
      <c r="H15" s="45">
        <f t="shared" si="1"/>
        <v>0</v>
      </c>
      <c r="I15" s="77">
        <v>84249.94</v>
      </c>
      <c r="J15" s="77">
        <v>119820.42</v>
      </c>
    </row>
    <row r="16" spans="1:10" x14ac:dyDescent="0.25">
      <c r="A16" s="69">
        <v>9</v>
      </c>
      <c r="B16" s="56"/>
      <c r="C16" s="78"/>
      <c r="D16" s="76"/>
      <c r="E16" s="59"/>
      <c r="F16" s="1">
        <f t="shared" si="0"/>
        <v>0</v>
      </c>
      <c r="G16" s="60"/>
      <c r="H16" s="45">
        <f t="shared" si="1"/>
        <v>0</v>
      </c>
      <c r="I16" s="77">
        <v>33009.96</v>
      </c>
      <c r="J16" s="77">
        <v>46597.96</v>
      </c>
    </row>
    <row r="17" spans="1:14" x14ac:dyDescent="0.25">
      <c r="A17" s="69">
        <v>10</v>
      </c>
      <c r="B17" s="56"/>
      <c r="C17" s="75"/>
      <c r="D17" s="76"/>
      <c r="E17" s="59"/>
      <c r="F17" s="1">
        <f t="shared" si="0"/>
        <v>0</v>
      </c>
      <c r="G17" s="60"/>
      <c r="H17" s="45">
        <f t="shared" si="1"/>
        <v>0</v>
      </c>
      <c r="I17" s="77">
        <v>48348.75</v>
      </c>
      <c r="J17" s="77">
        <v>69939.19</v>
      </c>
    </row>
    <row r="18" spans="1:14" x14ac:dyDescent="0.25">
      <c r="A18" s="69">
        <v>11</v>
      </c>
      <c r="B18" s="56"/>
      <c r="C18" s="75"/>
      <c r="D18" s="76"/>
      <c r="E18" s="59"/>
      <c r="F18" s="1">
        <f t="shared" si="0"/>
        <v>0</v>
      </c>
      <c r="G18" s="60"/>
      <c r="H18" s="45">
        <f t="shared" si="1"/>
        <v>0</v>
      </c>
      <c r="I18" s="77">
        <v>38205.96</v>
      </c>
      <c r="J18" s="77">
        <v>53059.22</v>
      </c>
      <c r="N18" s="79"/>
    </row>
    <row r="19" spans="1:14" x14ac:dyDescent="0.25">
      <c r="A19" s="69">
        <v>12</v>
      </c>
      <c r="B19" s="55"/>
      <c r="C19" s="75"/>
      <c r="D19" s="76"/>
      <c r="E19" s="59"/>
      <c r="F19" s="1">
        <f t="shared" si="0"/>
        <v>0</v>
      </c>
      <c r="G19" s="60"/>
      <c r="H19" s="45">
        <f t="shared" si="1"/>
        <v>0</v>
      </c>
      <c r="I19" s="77">
        <v>43649.4</v>
      </c>
      <c r="J19" s="77">
        <v>68827.81</v>
      </c>
    </row>
    <row r="20" spans="1:14" x14ac:dyDescent="0.25">
      <c r="A20" s="69">
        <v>13</v>
      </c>
      <c r="B20" s="55"/>
      <c r="C20" s="75"/>
      <c r="D20" s="76"/>
      <c r="E20" s="59"/>
      <c r="F20" s="1">
        <f t="shared" si="0"/>
        <v>0</v>
      </c>
      <c r="G20" s="60"/>
      <c r="H20" s="45">
        <f t="shared" si="1"/>
        <v>0</v>
      </c>
      <c r="I20" s="77">
        <v>41751.599999999999</v>
      </c>
      <c r="J20" s="77">
        <v>61527.32</v>
      </c>
    </row>
    <row r="21" spans="1:14" x14ac:dyDescent="0.25">
      <c r="A21" s="69">
        <v>14</v>
      </c>
      <c r="B21" s="55"/>
      <c r="C21" s="75"/>
      <c r="D21" s="76"/>
      <c r="E21" s="59"/>
      <c r="F21" s="1">
        <f t="shared" si="0"/>
        <v>0</v>
      </c>
      <c r="G21" s="60"/>
      <c r="H21" s="45">
        <f t="shared" si="1"/>
        <v>0</v>
      </c>
      <c r="I21" s="77">
        <v>41128.800000000003</v>
      </c>
      <c r="J21" s="77">
        <v>61415.3</v>
      </c>
    </row>
    <row r="22" spans="1:14" x14ac:dyDescent="0.25">
      <c r="A22" s="69">
        <v>15</v>
      </c>
      <c r="B22" s="56"/>
      <c r="C22" s="56"/>
      <c r="D22" s="76"/>
      <c r="E22" s="59"/>
      <c r="F22" s="1">
        <f t="shared" si="0"/>
        <v>0</v>
      </c>
      <c r="G22" s="60"/>
      <c r="H22" s="45">
        <f t="shared" si="1"/>
        <v>0</v>
      </c>
      <c r="I22" s="77">
        <v>30925.8</v>
      </c>
      <c r="J22" s="77">
        <v>52838.06</v>
      </c>
    </row>
    <row r="23" spans="1:14" x14ac:dyDescent="0.25">
      <c r="A23" s="69">
        <v>16</v>
      </c>
      <c r="B23" s="56"/>
      <c r="C23" s="76"/>
      <c r="D23" s="76"/>
      <c r="E23" s="59"/>
      <c r="F23" s="1">
        <f t="shared" si="0"/>
        <v>0</v>
      </c>
      <c r="G23" s="60"/>
      <c r="H23" s="45">
        <f t="shared" si="1"/>
        <v>0</v>
      </c>
      <c r="I23" s="77">
        <v>49575</v>
      </c>
      <c r="J23" s="77">
        <v>62660.06</v>
      </c>
    </row>
    <row r="24" spans="1:14" x14ac:dyDescent="0.25">
      <c r="A24" s="69">
        <v>17</v>
      </c>
      <c r="B24" s="56"/>
      <c r="C24" s="76"/>
      <c r="D24" s="76"/>
      <c r="E24" s="59"/>
      <c r="F24" s="1">
        <f t="shared" si="0"/>
        <v>0</v>
      </c>
      <c r="G24" s="60"/>
      <c r="H24" s="45">
        <f t="shared" si="1"/>
        <v>0</v>
      </c>
      <c r="I24" s="77"/>
      <c r="J24" s="77"/>
    </row>
    <row r="25" spans="1:14" x14ac:dyDescent="0.25">
      <c r="A25" s="69">
        <v>18</v>
      </c>
      <c r="B25" s="56"/>
      <c r="C25" s="76"/>
      <c r="D25" s="76"/>
      <c r="E25" s="59"/>
      <c r="F25" s="1">
        <f t="shared" si="0"/>
        <v>0</v>
      </c>
      <c r="G25" s="60"/>
      <c r="H25" s="45">
        <f t="shared" si="1"/>
        <v>0</v>
      </c>
      <c r="I25" s="77"/>
      <c r="J25" s="77"/>
    </row>
    <row r="26" spans="1:14" x14ac:dyDescent="0.25">
      <c r="A26" s="69">
        <v>19</v>
      </c>
      <c r="B26" s="56"/>
      <c r="C26" s="76"/>
      <c r="D26" s="76"/>
      <c r="E26" s="59"/>
      <c r="F26" s="1">
        <f t="shared" si="0"/>
        <v>0</v>
      </c>
      <c r="G26" s="60"/>
      <c r="H26" s="45">
        <f t="shared" si="1"/>
        <v>0</v>
      </c>
      <c r="I26" s="77"/>
      <c r="J26" s="77"/>
    </row>
    <row r="27" spans="1:14" x14ac:dyDescent="0.25">
      <c r="A27" s="69">
        <v>20</v>
      </c>
      <c r="B27" s="56"/>
      <c r="C27" s="76"/>
      <c r="D27" s="76"/>
      <c r="E27" s="59"/>
      <c r="F27" s="1">
        <f t="shared" si="0"/>
        <v>0</v>
      </c>
      <c r="G27" s="60"/>
      <c r="H27" s="45">
        <f t="shared" si="1"/>
        <v>0</v>
      </c>
      <c r="I27" s="77"/>
      <c r="J27" s="77"/>
    </row>
    <row r="28" spans="1:14" x14ac:dyDescent="0.25">
      <c r="A28" s="69">
        <v>21</v>
      </c>
      <c r="B28" s="56"/>
      <c r="C28" s="76"/>
      <c r="D28" s="76"/>
      <c r="E28" s="59"/>
      <c r="F28" s="1">
        <f t="shared" si="0"/>
        <v>0</v>
      </c>
      <c r="G28" s="60"/>
      <c r="H28" s="45">
        <f t="shared" si="1"/>
        <v>0</v>
      </c>
      <c r="I28" s="77"/>
      <c r="J28" s="77"/>
    </row>
    <row r="29" spans="1:14" x14ac:dyDescent="0.25">
      <c r="A29" s="69">
        <v>22</v>
      </c>
      <c r="B29" s="56"/>
      <c r="C29" s="76"/>
      <c r="D29" s="76"/>
      <c r="E29" s="59"/>
      <c r="F29" s="1">
        <f t="shared" si="0"/>
        <v>0</v>
      </c>
      <c r="G29" s="60"/>
      <c r="H29" s="45">
        <f t="shared" si="1"/>
        <v>0</v>
      </c>
      <c r="I29" s="77"/>
      <c r="J29" s="77"/>
    </row>
    <row r="30" spans="1:14" x14ac:dyDescent="0.25">
      <c r="A30" s="69">
        <v>23</v>
      </c>
      <c r="B30" s="56"/>
      <c r="C30" s="76"/>
      <c r="D30" s="76"/>
      <c r="E30" s="59"/>
      <c r="F30" s="1">
        <f t="shared" si="0"/>
        <v>0</v>
      </c>
      <c r="G30" s="60"/>
      <c r="H30" s="45">
        <f t="shared" si="1"/>
        <v>0</v>
      </c>
      <c r="I30" s="77"/>
      <c r="J30" s="77"/>
    </row>
    <row r="31" spans="1:14" x14ac:dyDescent="0.25">
      <c r="A31" s="69">
        <v>24</v>
      </c>
      <c r="B31" s="56"/>
      <c r="C31" s="76"/>
      <c r="D31" s="76"/>
      <c r="E31" s="59"/>
      <c r="F31" s="1">
        <f t="shared" si="0"/>
        <v>0</v>
      </c>
      <c r="G31" s="60"/>
      <c r="H31" s="45">
        <f t="shared" si="1"/>
        <v>0</v>
      </c>
      <c r="I31" s="77"/>
      <c r="J31" s="77"/>
    </row>
    <row r="32" spans="1:14" x14ac:dyDescent="0.25">
      <c r="A32" s="69">
        <v>25</v>
      </c>
      <c r="B32" s="56"/>
      <c r="C32" s="76"/>
      <c r="D32" s="76"/>
      <c r="E32" s="59"/>
      <c r="F32" s="1">
        <f t="shared" si="0"/>
        <v>0</v>
      </c>
      <c r="G32" s="60"/>
      <c r="H32" s="45">
        <f t="shared" si="1"/>
        <v>0</v>
      </c>
      <c r="I32" s="77"/>
      <c r="J32" s="77"/>
    </row>
    <row r="33" spans="1:10" x14ac:dyDescent="0.25">
      <c r="A33" s="69">
        <v>26</v>
      </c>
      <c r="B33" s="56"/>
      <c r="C33" s="76"/>
      <c r="D33" s="76"/>
      <c r="E33" s="59"/>
      <c r="F33" s="1">
        <f t="shared" si="0"/>
        <v>0</v>
      </c>
      <c r="G33" s="60"/>
      <c r="H33" s="45">
        <f t="shared" si="1"/>
        <v>0</v>
      </c>
      <c r="I33" s="77">
        <v>47518.2</v>
      </c>
      <c r="J33" s="77">
        <v>62763.82</v>
      </c>
    </row>
    <row r="34" spans="1:10" ht="15.5" x14ac:dyDescent="0.35">
      <c r="A34" s="340" t="s">
        <v>97</v>
      </c>
      <c r="B34" s="341"/>
      <c r="C34" s="342"/>
      <c r="D34" s="65">
        <f>SUM(D8:D33)</f>
        <v>10</v>
      </c>
      <c r="E34" s="66">
        <f>SUM(E8:E33)</f>
        <v>51</v>
      </c>
      <c r="F34" s="67">
        <f>SUM(F8:F33)</f>
        <v>510</v>
      </c>
      <c r="G34" s="68"/>
      <c r="H34" s="67">
        <f>SUM(H8:H33)</f>
        <v>221.85</v>
      </c>
      <c r="I34" s="80">
        <f>SUM(I8:I33)</f>
        <v>932772.34</v>
      </c>
      <c r="J34" s="80">
        <f>SUM(J8:J33)</f>
        <v>1310213.2000000004</v>
      </c>
    </row>
    <row r="35" spans="1:10" ht="15.5" x14ac:dyDescent="0.35">
      <c r="A35" s="336"/>
      <c r="B35" s="336"/>
      <c r="C35" s="336"/>
      <c r="D35" s="82"/>
      <c r="E35" s="83"/>
      <c r="F35" s="84"/>
      <c r="G35" s="83"/>
      <c r="H35" s="84"/>
    </row>
    <row r="36" spans="1:10" ht="15.5" x14ac:dyDescent="0.35">
      <c r="A36" s="336"/>
      <c r="B36" s="336"/>
      <c r="C36" s="336"/>
      <c r="D36" s="82"/>
      <c r="E36" s="83"/>
      <c r="F36" s="84"/>
      <c r="G36" s="83"/>
      <c r="H36" s="84"/>
    </row>
    <row r="37" spans="1:10" s="79" customFormat="1" ht="15.5" x14ac:dyDescent="0.35">
      <c r="A37" s="62" t="s">
        <v>118</v>
      </c>
    </row>
    <row r="38" spans="1:10" ht="15.5" x14ac:dyDescent="0.35">
      <c r="A38" s="63" t="s">
        <v>2</v>
      </c>
      <c r="C38" s="79"/>
      <c r="D38" s="79"/>
      <c r="E38" s="79"/>
      <c r="F38" s="81"/>
      <c r="G38" s="79"/>
      <c r="H38" s="79"/>
    </row>
    <row r="40" spans="1:10" ht="15.5" x14ac:dyDescent="0.35">
      <c r="A40" s="47" t="s">
        <v>115</v>
      </c>
      <c r="H40" s="64">
        <v>0</v>
      </c>
    </row>
    <row r="42" spans="1:10" ht="15.5" x14ac:dyDescent="0.35">
      <c r="A42" s="47" t="s">
        <v>116</v>
      </c>
      <c r="C42" s="48" t="s">
        <v>3</v>
      </c>
      <c r="D42" s="48" t="s">
        <v>4</v>
      </c>
      <c r="E42" s="48" t="s">
        <v>5</v>
      </c>
      <c r="F42" s="48" t="s">
        <v>119</v>
      </c>
      <c r="G42" s="49"/>
    </row>
    <row r="43" spans="1:10" ht="14" x14ac:dyDescent="0.3">
      <c r="A43" s="46" t="s">
        <v>102</v>
      </c>
      <c r="C43" s="3"/>
      <c r="D43" s="3"/>
      <c r="E43" s="3"/>
      <c r="F43" s="3"/>
      <c r="G43" s="49"/>
      <c r="H43" s="79"/>
    </row>
    <row r="44" spans="1:10" ht="14" x14ac:dyDescent="0.3">
      <c r="A44" s="46" t="s">
        <v>102</v>
      </c>
      <c r="C44" s="3"/>
      <c r="D44" s="3"/>
      <c r="E44" s="3"/>
      <c r="F44" s="3"/>
      <c r="G44" s="49"/>
    </row>
    <row r="45" spans="1:10" ht="14" x14ac:dyDescent="0.3">
      <c r="A45" s="46" t="s">
        <v>102</v>
      </c>
      <c r="C45" s="3"/>
      <c r="D45" s="3"/>
      <c r="E45" s="3"/>
      <c r="F45" s="3"/>
      <c r="G45" s="49"/>
    </row>
    <row r="46" spans="1:10" ht="14" x14ac:dyDescent="0.3">
      <c r="A46" s="46" t="s">
        <v>102</v>
      </c>
      <c r="C46" s="3"/>
      <c r="D46" s="3"/>
      <c r="E46" s="3"/>
      <c r="F46" s="3"/>
      <c r="G46" s="49"/>
    </row>
    <row r="47" spans="1:10" ht="14" x14ac:dyDescent="0.3">
      <c r="A47" s="50" t="s">
        <v>6</v>
      </c>
      <c r="C47" s="4">
        <f>SUM(C43:C46)</f>
        <v>0</v>
      </c>
      <c r="D47" s="4">
        <f>SUM(D43:D46)</f>
        <v>0</v>
      </c>
      <c r="E47" s="4">
        <f>SUM(E43:E46)</f>
        <v>0</v>
      </c>
      <c r="F47" s="4">
        <f>SUM(F43:F46)</f>
        <v>0</v>
      </c>
      <c r="H47" s="64">
        <f>SUM(C47:F47)</f>
        <v>0</v>
      </c>
    </row>
    <row r="49" spans="1:8" ht="15.5" x14ac:dyDescent="0.35">
      <c r="A49" s="47" t="s">
        <v>117</v>
      </c>
      <c r="H49" s="64">
        <v>0</v>
      </c>
    </row>
    <row r="52" spans="1:8" ht="14" x14ac:dyDescent="0.3">
      <c r="D52" s="4"/>
    </row>
  </sheetData>
  <mergeCells count="8">
    <mergeCell ref="A35:C35"/>
    <mergeCell ref="A36:C36"/>
    <mergeCell ref="A1:H1"/>
    <mergeCell ref="A2:H2"/>
    <mergeCell ref="A34:C34"/>
    <mergeCell ref="A3:H3"/>
    <mergeCell ref="A4:H4"/>
    <mergeCell ref="A5:H5"/>
  </mergeCells>
  <printOptions horizontalCentered="1" gridLines="1"/>
  <pageMargins left="0.5" right="0.5" top="0.71" bottom="0.64" header="0.5" footer="0.5"/>
  <pageSetup scale="83"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04"/>
  <sheetViews>
    <sheetView workbookViewId="0">
      <selection activeCell="F33" sqref="F33"/>
    </sheetView>
  </sheetViews>
  <sheetFormatPr defaultRowHeight="12.5" x14ac:dyDescent="0.25"/>
  <cols>
    <col min="1" max="1" width="44" style="2" customWidth="1"/>
    <col min="2" max="2" width="10.54296875" style="2" customWidth="1"/>
    <col min="3" max="3" width="13.1796875" style="2" customWidth="1"/>
    <col min="4" max="4" width="12.453125" style="2" customWidth="1"/>
    <col min="5" max="5" width="14.1796875" style="2" customWidth="1"/>
    <col min="6" max="6" width="15.7265625" style="2" customWidth="1"/>
    <col min="7" max="7" width="9.1796875" style="2" customWidth="1"/>
    <col min="8" max="8" width="9.1796875" style="5" customWidth="1"/>
    <col min="9" max="256" width="9.1796875" style="2"/>
    <col min="257" max="257" width="44" style="2" customWidth="1"/>
    <col min="258" max="258" width="10.54296875" style="2" customWidth="1"/>
    <col min="259" max="259" width="14.1796875" style="2" customWidth="1"/>
    <col min="260" max="260" width="11.7265625" style="2" customWidth="1"/>
    <col min="261" max="261" width="13.7265625" style="2" customWidth="1"/>
    <col min="262" max="262" width="13.81640625" style="2" customWidth="1"/>
    <col min="263" max="264" width="9.1796875" style="2" customWidth="1"/>
    <col min="265" max="512" width="9.1796875" style="2"/>
    <col min="513" max="513" width="44" style="2" customWidth="1"/>
    <col min="514" max="514" width="10.54296875" style="2" customWidth="1"/>
    <col min="515" max="515" width="14.1796875" style="2" customWidth="1"/>
    <col min="516" max="516" width="11.7265625" style="2" customWidth="1"/>
    <col min="517" max="517" width="13.7265625" style="2" customWidth="1"/>
    <col min="518" max="518" width="13.81640625" style="2" customWidth="1"/>
    <col min="519" max="520" width="9.1796875" style="2" customWidth="1"/>
    <col min="521" max="768" width="9.1796875" style="2"/>
    <col min="769" max="769" width="44" style="2" customWidth="1"/>
    <col min="770" max="770" width="10.54296875" style="2" customWidth="1"/>
    <col min="771" max="771" width="14.1796875" style="2" customWidth="1"/>
    <col min="772" max="772" width="11.7265625" style="2" customWidth="1"/>
    <col min="773" max="773" width="13.7265625" style="2" customWidth="1"/>
    <col min="774" max="774" width="13.81640625" style="2" customWidth="1"/>
    <col min="775" max="776" width="9.1796875" style="2" customWidth="1"/>
    <col min="777" max="1024" width="9.1796875" style="2"/>
    <col min="1025" max="1025" width="44" style="2" customWidth="1"/>
    <col min="1026" max="1026" width="10.54296875" style="2" customWidth="1"/>
    <col min="1027" max="1027" width="14.1796875" style="2" customWidth="1"/>
    <col min="1028" max="1028" width="11.7265625" style="2" customWidth="1"/>
    <col min="1029" max="1029" width="13.7265625" style="2" customWidth="1"/>
    <col min="1030" max="1030" width="13.81640625" style="2" customWidth="1"/>
    <col min="1031" max="1032" width="9.1796875" style="2" customWidth="1"/>
    <col min="1033" max="1280" width="9.1796875" style="2"/>
    <col min="1281" max="1281" width="44" style="2" customWidth="1"/>
    <col min="1282" max="1282" width="10.54296875" style="2" customWidth="1"/>
    <col min="1283" max="1283" width="14.1796875" style="2" customWidth="1"/>
    <col min="1284" max="1284" width="11.7265625" style="2" customWidth="1"/>
    <col min="1285" max="1285" width="13.7265625" style="2" customWidth="1"/>
    <col min="1286" max="1286" width="13.81640625" style="2" customWidth="1"/>
    <col min="1287" max="1288" width="9.1796875" style="2" customWidth="1"/>
    <col min="1289" max="1536" width="9.1796875" style="2"/>
    <col min="1537" max="1537" width="44" style="2" customWidth="1"/>
    <col min="1538" max="1538" width="10.54296875" style="2" customWidth="1"/>
    <col min="1539" max="1539" width="14.1796875" style="2" customWidth="1"/>
    <col min="1540" max="1540" width="11.7265625" style="2" customWidth="1"/>
    <col min="1541" max="1541" width="13.7265625" style="2" customWidth="1"/>
    <col min="1542" max="1542" width="13.81640625" style="2" customWidth="1"/>
    <col min="1543" max="1544" width="9.1796875" style="2" customWidth="1"/>
    <col min="1545" max="1792" width="9.1796875" style="2"/>
    <col min="1793" max="1793" width="44" style="2" customWidth="1"/>
    <col min="1794" max="1794" width="10.54296875" style="2" customWidth="1"/>
    <col min="1795" max="1795" width="14.1796875" style="2" customWidth="1"/>
    <col min="1796" max="1796" width="11.7265625" style="2" customWidth="1"/>
    <col min="1797" max="1797" width="13.7265625" style="2" customWidth="1"/>
    <col min="1798" max="1798" width="13.81640625" style="2" customWidth="1"/>
    <col min="1799" max="1800" width="9.1796875" style="2" customWidth="1"/>
    <col min="1801" max="2048" width="9.1796875" style="2"/>
    <col min="2049" max="2049" width="44" style="2" customWidth="1"/>
    <col min="2050" max="2050" width="10.54296875" style="2" customWidth="1"/>
    <col min="2051" max="2051" width="14.1796875" style="2" customWidth="1"/>
    <col min="2052" max="2052" width="11.7265625" style="2" customWidth="1"/>
    <col min="2053" max="2053" width="13.7265625" style="2" customWidth="1"/>
    <col min="2054" max="2054" width="13.81640625" style="2" customWidth="1"/>
    <col min="2055" max="2056" width="9.1796875" style="2" customWidth="1"/>
    <col min="2057" max="2304" width="9.1796875" style="2"/>
    <col min="2305" max="2305" width="44" style="2" customWidth="1"/>
    <col min="2306" max="2306" width="10.54296875" style="2" customWidth="1"/>
    <col min="2307" max="2307" width="14.1796875" style="2" customWidth="1"/>
    <col min="2308" max="2308" width="11.7265625" style="2" customWidth="1"/>
    <col min="2309" max="2309" width="13.7265625" style="2" customWidth="1"/>
    <col min="2310" max="2310" width="13.81640625" style="2" customWidth="1"/>
    <col min="2311" max="2312" width="9.1796875" style="2" customWidth="1"/>
    <col min="2313" max="2560" width="9.1796875" style="2"/>
    <col min="2561" max="2561" width="44" style="2" customWidth="1"/>
    <col min="2562" max="2562" width="10.54296875" style="2" customWidth="1"/>
    <col min="2563" max="2563" width="14.1796875" style="2" customWidth="1"/>
    <col min="2564" max="2564" width="11.7265625" style="2" customWidth="1"/>
    <col min="2565" max="2565" width="13.7265625" style="2" customWidth="1"/>
    <col min="2566" max="2566" width="13.81640625" style="2" customWidth="1"/>
    <col min="2567" max="2568" width="9.1796875" style="2" customWidth="1"/>
    <col min="2569" max="2816" width="9.1796875" style="2"/>
    <col min="2817" max="2817" width="44" style="2" customWidth="1"/>
    <col min="2818" max="2818" width="10.54296875" style="2" customWidth="1"/>
    <col min="2819" max="2819" width="14.1796875" style="2" customWidth="1"/>
    <col min="2820" max="2820" width="11.7265625" style="2" customWidth="1"/>
    <col min="2821" max="2821" width="13.7265625" style="2" customWidth="1"/>
    <col min="2822" max="2822" width="13.81640625" style="2" customWidth="1"/>
    <col min="2823" max="2824" width="9.1796875" style="2" customWidth="1"/>
    <col min="2825" max="3072" width="9.1796875" style="2"/>
    <col min="3073" max="3073" width="44" style="2" customWidth="1"/>
    <col min="3074" max="3074" width="10.54296875" style="2" customWidth="1"/>
    <col min="3075" max="3075" width="14.1796875" style="2" customWidth="1"/>
    <col min="3076" max="3076" width="11.7265625" style="2" customWidth="1"/>
    <col min="3077" max="3077" width="13.7265625" style="2" customWidth="1"/>
    <col min="3078" max="3078" width="13.81640625" style="2" customWidth="1"/>
    <col min="3079" max="3080" width="9.1796875" style="2" customWidth="1"/>
    <col min="3081" max="3328" width="9.1796875" style="2"/>
    <col min="3329" max="3329" width="44" style="2" customWidth="1"/>
    <col min="3330" max="3330" width="10.54296875" style="2" customWidth="1"/>
    <col min="3331" max="3331" width="14.1796875" style="2" customWidth="1"/>
    <col min="3332" max="3332" width="11.7265625" style="2" customWidth="1"/>
    <col min="3333" max="3333" width="13.7265625" style="2" customWidth="1"/>
    <col min="3334" max="3334" width="13.81640625" style="2" customWidth="1"/>
    <col min="3335" max="3336" width="9.1796875" style="2" customWidth="1"/>
    <col min="3337" max="3584" width="9.1796875" style="2"/>
    <col min="3585" max="3585" width="44" style="2" customWidth="1"/>
    <col min="3586" max="3586" width="10.54296875" style="2" customWidth="1"/>
    <col min="3587" max="3587" width="14.1796875" style="2" customWidth="1"/>
    <col min="3588" max="3588" width="11.7265625" style="2" customWidth="1"/>
    <col min="3589" max="3589" width="13.7265625" style="2" customWidth="1"/>
    <col min="3590" max="3590" width="13.81640625" style="2" customWidth="1"/>
    <col min="3591" max="3592" width="9.1796875" style="2" customWidth="1"/>
    <col min="3593" max="3840" width="9.1796875" style="2"/>
    <col min="3841" max="3841" width="44" style="2" customWidth="1"/>
    <col min="3842" max="3842" width="10.54296875" style="2" customWidth="1"/>
    <col min="3843" max="3843" width="14.1796875" style="2" customWidth="1"/>
    <col min="3844" max="3844" width="11.7265625" style="2" customWidth="1"/>
    <col min="3845" max="3845" width="13.7265625" style="2" customWidth="1"/>
    <col min="3846" max="3846" width="13.81640625" style="2" customWidth="1"/>
    <col min="3847" max="3848" width="9.1796875" style="2" customWidth="1"/>
    <col min="3849" max="4096" width="9.1796875" style="2"/>
    <col min="4097" max="4097" width="44" style="2" customWidth="1"/>
    <col min="4098" max="4098" width="10.54296875" style="2" customWidth="1"/>
    <col min="4099" max="4099" width="14.1796875" style="2" customWidth="1"/>
    <col min="4100" max="4100" width="11.7265625" style="2" customWidth="1"/>
    <col min="4101" max="4101" width="13.7265625" style="2" customWidth="1"/>
    <col min="4102" max="4102" width="13.81640625" style="2" customWidth="1"/>
    <col min="4103" max="4104" width="9.1796875" style="2" customWidth="1"/>
    <col min="4105" max="4352" width="9.1796875" style="2"/>
    <col min="4353" max="4353" width="44" style="2" customWidth="1"/>
    <col min="4354" max="4354" width="10.54296875" style="2" customWidth="1"/>
    <col min="4355" max="4355" width="14.1796875" style="2" customWidth="1"/>
    <col min="4356" max="4356" width="11.7265625" style="2" customWidth="1"/>
    <col min="4357" max="4357" width="13.7265625" style="2" customWidth="1"/>
    <col min="4358" max="4358" width="13.81640625" style="2" customWidth="1"/>
    <col min="4359" max="4360" width="9.1796875" style="2" customWidth="1"/>
    <col min="4361" max="4608" width="9.1796875" style="2"/>
    <col min="4609" max="4609" width="44" style="2" customWidth="1"/>
    <col min="4610" max="4610" width="10.54296875" style="2" customWidth="1"/>
    <col min="4611" max="4611" width="14.1796875" style="2" customWidth="1"/>
    <col min="4612" max="4612" width="11.7265625" style="2" customWidth="1"/>
    <col min="4613" max="4613" width="13.7265625" style="2" customWidth="1"/>
    <col min="4614" max="4614" width="13.81640625" style="2" customWidth="1"/>
    <col min="4615" max="4616" width="9.1796875" style="2" customWidth="1"/>
    <col min="4617" max="4864" width="9.1796875" style="2"/>
    <col min="4865" max="4865" width="44" style="2" customWidth="1"/>
    <col min="4866" max="4866" width="10.54296875" style="2" customWidth="1"/>
    <col min="4867" max="4867" width="14.1796875" style="2" customWidth="1"/>
    <col min="4868" max="4868" width="11.7265625" style="2" customWidth="1"/>
    <col min="4869" max="4869" width="13.7265625" style="2" customWidth="1"/>
    <col min="4870" max="4870" width="13.81640625" style="2" customWidth="1"/>
    <col min="4871" max="4872" width="9.1796875" style="2" customWidth="1"/>
    <col min="4873" max="5120" width="9.1796875" style="2"/>
    <col min="5121" max="5121" width="44" style="2" customWidth="1"/>
    <col min="5122" max="5122" width="10.54296875" style="2" customWidth="1"/>
    <col min="5123" max="5123" width="14.1796875" style="2" customWidth="1"/>
    <col min="5124" max="5124" width="11.7265625" style="2" customWidth="1"/>
    <col min="5125" max="5125" width="13.7265625" style="2" customWidth="1"/>
    <col min="5126" max="5126" width="13.81640625" style="2" customWidth="1"/>
    <col min="5127" max="5128" width="9.1796875" style="2" customWidth="1"/>
    <col min="5129" max="5376" width="9.1796875" style="2"/>
    <col min="5377" max="5377" width="44" style="2" customWidth="1"/>
    <col min="5378" max="5378" width="10.54296875" style="2" customWidth="1"/>
    <col min="5379" max="5379" width="14.1796875" style="2" customWidth="1"/>
    <col min="5380" max="5380" width="11.7265625" style="2" customWidth="1"/>
    <col min="5381" max="5381" width="13.7265625" style="2" customWidth="1"/>
    <col min="5382" max="5382" width="13.81640625" style="2" customWidth="1"/>
    <col min="5383" max="5384" width="9.1796875" style="2" customWidth="1"/>
    <col min="5385" max="5632" width="9.1796875" style="2"/>
    <col min="5633" max="5633" width="44" style="2" customWidth="1"/>
    <col min="5634" max="5634" width="10.54296875" style="2" customWidth="1"/>
    <col min="5635" max="5635" width="14.1796875" style="2" customWidth="1"/>
    <col min="5636" max="5636" width="11.7265625" style="2" customWidth="1"/>
    <col min="5637" max="5637" width="13.7265625" style="2" customWidth="1"/>
    <col min="5638" max="5638" width="13.81640625" style="2" customWidth="1"/>
    <col min="5639" max="5640" width="9.1796875" style="2" customWidth="1"/>
    <col min="5641" max="5888" width="9.1796875" style="2"/>
    <col min="5889" max="5889" width="44" style="2" customWidth="1"/>
    <col min="5890" max="5890" width="10.54296875" style="2" customWidth="1"/>
    <col min="5891" max="5891" width="14.1796875" style="2" customWidth="1"/>
    <col min="5892" max="5892" width="11.7265625" style="2" customWidth="1"/>
    <col min="5893" max="5893" width="13.7265625" style="2" customWidth="1"/>
    <col min="5894" max="5894" width="13.81640625" style="2" customWidth="1"/>
    <col min="5895" max="5896" width="9.1796875" style="2" customWidth="1"/>
    <col min="5897" max="6144" width="9.1796875" style="2"/>
    <col min="6145" max="6145" width="44" style="2" customWidth="1"/>
    <col min="6146" max="6146" width="10.54296875" style="2" customWidth="1"/>
    <col min="6147" max="6147" width="14.1796875" style="2" customWidth="1"/>
    <col min="6148" max="6148" width="11.7265625" style="2" customWidth="1"/>
    <col min="6149" max="6149" width="13.7265625" style="2" customWidth="1"/>
    <col min="6150" max="6150" width="13.81640625" style="2" customWidth="1"/>
    <col min="6151" max="6152" width="9.1796875" style="2" customWidth="1"/>
    <col min="6153" max="6400" width="9.1796875" style="2"/>
    <col min="6401" max="6401" width="44" style="2" customWidth="1"/>
    <col min="6402" max="6402" width="10.54296875" style="2" customWidth="1"/>
    <col min="6403" max="6403" width="14.1796875" style="2" customWidth="1"/>
    <col min="6404" max="6404" width="11.7265625" style="2" customWidth="1"/>
    <col min="6405" max="6405" width="13.7265625" style="2" customWidth="1"/>
    <col min="6406" max="6406" width="13.81640625" style="2" customWidth="1"/>
    <col min="6407" max="6408" width="9.1796875" style="2" customWidth="1"/>
    <col min="6409" max="6656" width="9.1796875" style="2"/>
    <col min="6657" max="6657" width="44" style="2" customWidth="1"/>
    <col min="6658" max="6658" width="10.54296875" style="2" customWidth="1"/>
    <col min="6659" max="6659" width="14.1796875" style="2" customWidth="1"/>
    <col min="6660" max="6660" width="11.7265625" style="2" customWidth="1"/>
    <col min="6661" max="6661" width="13.7265625" style="2" customWidth="1"/>
    <col min="6662" max="6662" width="13.81640625" style="2" customWidth="1"/>
    <col min="6663" max="6664" width="9.1796875" style="2" customWidth="1"/>
    <col min="6665" max="6912" width="9.1796875" style="2"/>
    <col min="6913" max="6913" width="44" style="2" customWidth="1"/>
    <col min="6914" max="6914" width="10.54296875" style="2" customWidth="1"/>
    <col min="6915" max="6915" width="14.1796875" style="2" customWidth="1"/>
    <col min="6916" max="6916" width="11.7265625" style="2" customWidth="1"/>
    <col min="6917" max="6917" width="13.7265625" style="2" customWidth="1"/>
    <col min="6918" max="6918" width="13.81640625" style="2" customWidth="1"/>
    <col min="6919" max="6920" width="9.1796875" style="2" customWidth="1"/>
    <col min="6921" max="7168" width="9.1796875" style="2"/>
    <col min="7169" max="7169" width="44" style="2" customWidth="1"/>
    <col min="7170" max="7170" width="10.54296875" style="2" customWidth="1"/>
    <col min="7171" max="7171" width="14.1796875" style="2" customWidth="1"/>
    <col min="7172" max="7172" width="11.7265625" style="2" customWidth="1"/>
    <col min="7173" max="7173" width="13.7265625" style="2" customWidth="1"/>
    <col min="7174" max="7174" width="13.81640625" style="2" customWidth="1"/>
    <col min="7175" max="7176" width="9.1796875" style="2" customWidth="1"/>
    <col min="7177" max="7424" width="9.1796875" style="2"/>
    <col min="7425" max="7425" width="44" style="2" customWidth="1"/>
    <col min="7426" max="7426" width="10.54296875" style="2" customWidth="1"/>
    <col min="7427" max="7427" width="14.1796875" style="2" customWidth="1"/>
    <col min="7428" max="7428" width="11.7265625" style="2" customWidth="1"/>
    <col min="7429" max="7429" width="13.7265625" style="2" customWidth="1"/>
    <col min="7430" max="7430" width="13.81640625" style="2" customWidth="1"/>
    <col min="7431" max="7432" width="9.1796875" style="2" customWidth="1"/>
    <col min="7433" max="7680" width="9.1796875" style="2"/>
    <col min="7681" max="7681" width="44" style="2" customWidth="1"/>
    <col min="7682" max="7682" width="10.54296875" style="2" customWidth="1"/>
    <col min="7683" max="7683" width="14.1796875" style="2" customWidth="1"/>
    <col min="7684" max="7684" width="11.7265625" style="2" customWidth="1"/>
    <col min="7685" max="7685" width="13.7265625" style="2" customWidth="1"/>
    <col min="7686" max="7686" width="13.81640625" style="2" customWidth="1"/>
    <col min="7687" max="7688" width="9.1796875" style="2" customWidth="1"/>
    <col min="7689" max="7936" width="9.1796875" style="2"/>
    <col min="7937" max="7937" width="44" style="2" customWidth="1"/>
    <col min="7938" max="7938" width="10.54296875" style="2" customWidth="1"/>
    <col min="7939" max="7939" width="14.1796875" style="2" customWidth="1"/>
    <col min="7940" max="7940" width="11.7265625" style="2" customWidth="1"/>
    <col min="7941" max="7941" width="13.7265625" style="2" customWidth="1"/>
    <col min="7942" max="7942" width="13.81640625" style="2" customWidth="1"/>
    <col min="7943" max="7944" width="9.1796875" style="2" customWidth="1"/>
    <col min="7945" max="8192" width="9.1796875" style="2"/>
    <col min="8193" max="8193" width="44" style="2" customWidth="1"/>
    <col min="8194" max="8194" width="10.54296875" style="2" customWidth="1"/>
    <col min="8195" max="8195" width="14.1796875" style="2" customWidth="1"/>
    <col min="8196" max="8196" width="11.7265625" style="2" customWidth="1"/>
    <col min="8197" max="8197" width="13.7265625" style="2" customWidth="1"/>
    <col min="8198" max="8198" width="13.81640625" style="2" customWidth="1"/>
    <col min="8199" max="8200" width="9.1796875" style="2" customWidth="1"/>
    <col min="8201" max="8448" width="9.1796875" style="2"/>
    <col min="8449" max="8449" width="44" style="2" customWidth="1"/>
    <col min="8450" max="8450" width="10.54296875" style="2" customWidth="1"/>
    <col min="8451" max="8451" width="14.1796875" style="2" customWidth="1"/>
    <col min="8452" max="8452" width="11.7265625" style="2" customWidth="1"/>
    <col min="8453" max="8453" width="13.7265625" style="2" customWidth="1"/>
    <col min="8454" max="8454" width="13.81640625" style="2" customWidth="1"/>
    <col min="8455" max="8456" width="9.1796875" style="2" customWidth="1"/>
    <col min="8457" max="8704" width="9.1796875" style="2"/>
    <col min="8705" max="8705" width="44" style="2" customWidth="1"/>
    <col min="8706" max="8706" width="10.54296875" style="2" customWidth="1"/>
    <col min="8707" max="8707" width="14.1796875" style="2" customWidth="1"/>
    <col min="8708" max="8708" width="11.7265625" style="2" customWidth="1"/>
    <col min="8709" max="8709" width="13.7265625" style="2" customWidth="1"/>
    <col min="8710" max="8710" width="13.81640625" style="2" customWidth="1"/>
    <col min="8711" max="8712" width="9.1796875" style="2" customWidth="1"/>
    <col min="8713" max="8960" width="9.1796875" style="2"/>
    <col min="8961" max="8961" width="44" style="2" customWidth="1"/>
    <col min="8962" max="8962" width="10.54296875" style="2" customWidth="1"/>
    <col min="8963" max="8963" width="14.1796875" style="2" customWidth="1"/>
    <col min="8964" max="8964" width="11.7265625" style="2" customWidth="1"/>
    <col min="8965" max="8965" width="13.7265625" style="2" customWidth="1"/>
    <col min="8966" max="8966" width="13.81640625" style="2" customWidth="1"/>
    <col min="8967" max="8968" width="9.1796875" style="2" customWidth="1"/>
    <col min="8969" max="9216" width="9.1796875" style="2"/>
    <col min="9217" max="9217" width="44" style="2" customWidth="1"/>
    <col min="9218" max="9218" width="10.54296875" style="2" customWidth="1"/>
    <col min="9219" max="9219" width="14.1796875" style="2" customWidth="1"/>
    <col min="9220" max="9220" width="11.7265625" style="2" customWidth="1"/>
    <col min="9221" max="9221" width="13.7265625" style="2" customWidth="1"/>
    <col min="9222" max="9222" width="13.81640625" style="2" customWidth="1"/>
    <col min="9223" max="9224" width="9.1796875" style="2" customWidth="1"/>
    <col min="9225" max="9472" width="9.1796875" style="2"/>
    <col min="9473" max="9473" width="44" style="2" customWidth="1"/>
    <col min="9474" max="9474" width="10.54296875" style="2" customWidth="1"/>
    <col min="9475" max="9475" width="14.1796875" style="2" customWidth="1"/>
    <col min="9476" max="9476" width="11.7265625" style="2" customWidth="1"/>
    <col min="9477" max="9477" width="13.7265625" style="2" customWidth="1"/>
    <col min="9478" max="9478" width="13.81640625" style="2" customWidth="1"/>
    <col min="9479" max="9480" width="9.1796875" style="2" customWidth="1"/>
    <col min="9481" max="9728" width="9.1796875" style="2"/>
    <col min="9729" max="9729" width="44" style="2" customWidth="1"/>
    <col min="9730" max="9730" width="10.54296875" style="2" customWidth="1"/>
    <col min="9731" max="9731" width="14.1796875" style="2" customWidth="1"/>
    <col min="9732" max="9732" width="11.7265625" style="2" customWidth="1"/>
    <col min="9733" max="9733" width="13.7265625" style="2" customWidth="1"/>
    <col min="9734" max="9734" width="13.81640625" style="2" customWidth="1"/>
    <col min="9735" max="9736" width="9.1796875" style="2" customWidth="1"/>
    <col min="9737" max="9984" width="9.1796875" style="2"/>
    <col min="9985" max="9985" width="44" style="2" customWidth="1"/>
    <col min="9986" max="9986" width="10.54296875" style="2" customWidth="1"/>
    <col min="9987" max="9987" width="14.1796875" style="2" customWidth="1"/>
    <col min="9988" max="9988" width="11.7265625" style="2" customWidth="1"/>
    <col min="9989" max="9989" width="13.7265625" style="2" customWidth="1"/>
    <col min="9990" max="9990" width="13.81640625" style="2" customWidth="1"/>
    <col min="9991" max="9992" width="9.1796875" style="2" customWidth="1"/>
    <col min="9993" max="10240" width="9.1796875" style="2"/>
    <col min="10241" max="10241" width="44" style="2" customWidth="1"/>
    <col min="10242" max="10242" width="10.54296875" style="2" customWidth="1"/>
    <col min="10243" max="10243" width="14.1796875" style="2" customWidth="1"/>
    <col min="10244" max="10244" width="11.7265625" style="2" customWidth="1"/>
    <col min="10245" max="10245" width="13.7265625" style="2" customWidth="1"/>
    <col min="10246" max="10246" width="13.81640625" style="2" customWidth="1"/>
    <col min="10247" max="10248" width="9.1796875" style="2" customWidth="1"/>
    <col min="10249" max="10496" width="9.1796875" style="2"/>
    <col min="10497" max="10497" width="44" style="2" customWidth="1"/>
    <col min="10498" max="10498" width="10.54296875" style="2" customWidth="1"/>
    <col min="10499" max="10499" width="14.1796875" style="2" customWidth="1"/>
    <col min="10500" max="10500" width="11.7265625" style="2" customWidth="1"/>
    <col min="10501" max="10501" width="13.7265625" style="2" customWidth="1"/>
    <col min="10502" max="10502" width="13.81640625" style="2" customWidth="1"/>
    <col min="10503" max="10504" width="9.1796875" style="2" customWidth="1"/>
    <col min="10505" max="10752" width="9.1796875" style="2"/>
    <col min="10753" max="10753" width="44" style="2" customWidth="1"/>
    <col min="10754" max="10754" width="10.54296875" style="2" customWidth="1"/>
    <col min="10755" max="10755" width="14.1796875" style="2" customWidth="1"/>
    <col min="10756" max="10756" width="11.7265625" style="2" customWidth="1"/>
    <col min="10757" max="10757" width="13.7265625" style="2" customWidth="1"/>
    <col min="10758" max="10758" width="13.81640625" style="2" customWidth="1"/>
    <col min="10759" max="10760" width="9.1796875" style="2" customWidth="1"/>
    <col min="10761" max="11008" width="9.1796875" style="2"/>
    <col min="11009" max="11009" width="44" style="2" customWidth="1"/>
    <col min="11010" max="11010" width="10.54296875" style="2" customWidth="1"/>
    <col min="11011" max="11011" width="14.1796875" style="2" customWidth="1"/>
    <col min="11012" max="11012" width="11.7265625" style="2" customWidth="1"/>
    <col min="11013" max="11013" width="13.7265625" style="2" customWidth="1"/>
    <col min="11014" max="11014" width="13.81640625" style="2" customWidth="1"/>
    <col min="11015" max="11016" width="9.1796875" style="2" customWidth="1"/>
    <col min="11017" max="11264" width="9.1796875" style="2"/>
    <col min="11265" max="11265" width="44" style="2" customWidth="1"/>
    <col min="11266" max="11266" width="10.54296875" style="2" customWidth="1"/>
    <col min="11267" max="11267" width="14.1796875" style="2" customWidth="1"/>
    <col min="11268" max="11268" width="11.7265625" style="2" customWidth="1"/>
    <col min="11269" max="11269" width="13.7265625" style="2" customWidth="1"/>
    <col min="11270" max="11270" width="13.81640625" style="2" customWidth="1"/>
    <col min="11271" max="11272" width="9.1796875" style="2" customWidth="1"/>
    <col min="11273" max="11520" width="9.1796875" style="2"/>
    <col min="11521" max="11521" width="44" style="2" customWidth="1"/>
    <col min="11522" max="11522" width="10.54296875" style="2" customWidth="1"/>
    <col min="11523" max="11523" width="14.1796875" style="2" customWidth="1"/>
    <col min="11524" max="11524" width="11.7265625" style="2" customWidth="1"/>
    <col min="11525" max="11525" width="13.7265625" style="2" customWidth="1"/>
    <col min="11526" max="11526" width="13.81640625" style="2" customWidth="1"/>
    <col min="11527" max="11528" width="9.1796875" style="2" customWidth="1"/>
    <col min="11529" max="11776" width="9.1796875" style="2"/>
    <col min="11777" max="11777" width="44" style="2" customWidth="1"/>
    <col min="11778" max="11778" width="10.54296875" style="2" customWidth="1"/>
    <col min="11779" max="11779" width="14.1796875" style="2" customWidth="1"/>
    <col min="11780" max="11780" width="11.7265625" style="2" customWidth="1"/>
    <col min="11781" max="11781" width="13.7265625" style="2" customWidth="1"/>
    <col min="11782" max="11782" width="13.81640625" style="2" customWidth="1"/>
    <col min="11783" max="11784" width="9.1796875" style="2" customWidth="1"/>
    <col min="11785" max="12032" width="9.1796875" style="2"/>
    <col min="12033" max="12033" width="44" style="2" customWidth="1"/>
    <col min="12034" max="12034" width="10.54296875" style="2" customWidth="1"/>
    <col min="12035" max="12035" width="14.1796875" style="2" customWidth="1"/>
    <col min="12036" max="12036" width="11.7265625" style="2" customWidth="1"/>
    <col min="12037" max="12037" width="13.7265625" style="2" customWidth="1"/>
    <col min="12038" max="12038" width="13.81640625" style="2" customWidth="1"/>
    <col min="12039" max="12040" width="9.1796875" style="2" customWidth="1"/>
    <col min="12041" max="12288" width="9.1796875" style="2"/>
    <col min="12289" max="12289" width="44" style="2" customWidth="1"/>
    <col min="12290" max="12290" width="10.54296875" style="2" customWidth="1"/>
    <col min="12291" max="12291" width="14.1796875" style="2" customWidth="1"/>
    <col min="12292" max="12292" width="11.7265625" style="2" customWidth="1"/>
    <col min="12293" max="12293" width="13.7265625" style="2" customWidth="1"/>
    <col min="12294" max="12294" width="13.81640625" style="2" customWidth="1"/>
    <col min="12295" max="12296" width="9.1796875" style="2" customWidth="1"/>
    <col min="12297" max="12544" width="9.1796875" style="2"/>
    <col min="12545" max="12545" width="44" style="2" customWidth="1"/>
    <col min="12546" max="12546" width="10.54296875" style="2" customWidth="1"/>
    <col min="12547" max="12547" width="14.1796875" style="2" customWidth="1"/>
    <col min="12548" max="12548" width="11.7265625" style="2" customWidth="1"/>
    <col min="12549" max="12549" width="13.7265625" style="2" customWidth="1"/>
    <col min="12550" max="12550" width="13.81640625" style="2" customWidth="1"/>
    <col min="12551" max="12552" width="9.1796875" style="2" customWidth="1"/>
    <col min="12553" max="12800" width="9.1796875" style="2"/>
    <col min="12801" max="12801" width="44" style="2" customWidth="1"/>
    <col min="12802" max="12802" width="10.54296875" style="2" customWidth="1"/>
    <col min="12803" max="12803" width="14.1796875" style="2" customWidth="1"/>
    <col min="12804" max="12804" width="11.7265625" style="2" customWidth="1"/>
    <col min="12805" max="12805" width="13.7265625" style="2" customWidth="1"/>
    <col min="12806" max="12806" width="13.81640625" style="2" customWidth="1"/>
    <col min="12807" max="12808" width="9.1796875" style="2" customWidth="1"/>
    <col min="12809" max="13056" width="9.1796875" style="2"/>
    <col min="13057" max="13057" width="44" style="2" customWidth="1"/>
    <col min="13058" max="13058" width="10.54296875" style="2" customWidth="1"/>
    <col min="13059" max="13059" width="14.1796875" style="2" customWidth="1"/>
    <col min="13060" max="13060" width="11.7265625" style="2" customWidth="1"/>
    <col min="13061" max="13061" width="13.7265625" style="2" customWidth="1"/>
    <col min="13062" max="13062" width="13.81640625" style="2" customWidth="1"/>
    <col min="13063" max="13064" width="9.1796875" style="2" customWidth="1"/>
    <col min="13065" max="13312" width="9.1796875" style="2"/>
    <col min="13313" max="13313" width="44" style="2" customWidth="1"/>
    <col min="13314" max="13314" width="10.54296875" style="2" customWidth="1"/>
    <col min="13315" max="13315" width="14.1796875" style="2" customWidth="1"/>
    <col min="13316" max="13316" width="11.7265625" style="2" customWidth="1"/>
    <col min="13317" max="13317" width="13.7265625" style="2" customWidth="1"/>
    <col min="13318" max="13318" width="13.81640625" style="2" customWidth="1"/>
    <col min="13319" max="13320" width="9.1796875" style="2" customWidth="1"/>
    <col min="13321" max="13568" width="9.1796875" style="2"/>
    <col min="13569" max="13569" width="44" style="2" customWidth="1"/>
    <col min="13570" max="13570" width="10.54296875" style="2" customWidth="1"/>
    <col min="13571" max="13571" width="14.1796875" style="2" customWidth="1"/>
    <col min="13572" max="13572" width="11.7265625" style="2" customWidth="1"/>
    <col min="13573" max="13573" width="13.7265625" style="2" customWidth="1"/>
    <col min="13574" max="13574" width="13.81640625" style="2" customWidth="1"/>
    <col min="13575" max="13576" width="9.1796875" style="2" customWidth="1"/>
    <col min="13577" max="13824" width="9.1796875" style="2"/>
    <col min="13825" max="13825" width="44" style="2" customWidth="1"/>
    <col min="13826" max="13826" width="10.54296875" style="2" customWidth="1"/>
    <col min="13827" max="13827" width="14.1796875" style="2" customWidth="1"/>
    <col min="13828" max="13828" width="11.7265625" style="2" customWidth="1"/>
    <col min="13829" max="13829" width="13.7265625" style="2" customWidth="1"/>
    <col min="13830" max="13830" width="13.81640625" style="2" customWidth="1"/>
    <col min="13831" max="13832" width="9.1796875" style="2" customWidth="1"/>
    <col min="13833" max="14080" width="9.1796875" style="2"/>
    <col min="14081" max="14081" width="44" style="2" customWidth="1"/>
    <col min="14082" max="14082" width="10.54296875" style="2" customWidth="1"/>
    <col min="14083" max="14083" width="14.1796875" style="2" customWidth="1"/>
    <col min="14084" max="14084" width="11.7265625" style="2" customWidth="1"/>
    <col min="14085" max="14085" width="13.7265625" style="2" customWidth="1"/>
    <col min="14086" max="14086" width="13.81640625" style="2" customWidth="1"/>
    <col min="14087" max="14088" width="9.1796875" style="2" customWidth="1"/>
    <col min="14089" max="14336" width="9.1796875" style="2"/>
    <col min="14337" max="14337" width="44" style="2" customWidth="1"/>
    <col min="14338" max="14338" width="10.54296875" style="2" customWidth="1"/>
    <col min="14339" max="14339" width="14.1796875" style="2" customWidth="1"/>
    <col min="14340" max="14340" width="11.7265625" style="2" customWidth="1"/>
    <col min="14341" max="14341" width="13.7265625" style="2" customWidth="1"/>
    <col min="14342" max="14342" width="13.81640625" style="2" customWidth="1"/>
    <col min="14343" max="14344" width="9.1796875" style="2" customWidth="1"/>
    <col min="14345" max="14592" width="9.1796875" style="2"/>
    <col min="14593" max="14593" width="44" style="2" customWidth="1"/>
    <col min="14594" max="14594" width="10.54296875" style="2" customWidth="1"/>
    <col min="14595" max="14595" width="14.1796875" style="2" customWidth="1"/>
    <col min="14596" max="14596" width="11.7265625" style="2" customWidth="1"/>
    <col min="14597" max="14597" width="13.7265625" style="2" customWidth="1"/>
    <col min="14598" max="14598" width="13.81640625" style="2" customWidth="1"/>
    <col min="14599" max="14600" width="9.1796875" style="2" customWidth="1"/>
    <col min="14601" max="14848" width="9.1796875" style="2"/>
    <col min="14849" max="14849" width="44" style="2" customWidth="1"/>
    <col min="14850" max="14850" width="10.54296875" style="2" customWidth="1"/>
    <col min="14851" max="14851" width="14.1796875" style="2" customWidth="1"/>
    <col min="14852" max="14852" width="11.7265625" style="2" customWidth="1"/>
    <col min="14853" max="14853" width="13.7265625" style="2" customWidth="1"/>
    <col min="14854" max="14854" width="13.81640625" style="2" customWidth="1"/>
    <col min="14855" max="14856" width="9.1796875" style="2" customWidth="1"/>
    <col min="14857" max="15104" width="9.1796875" style="2"/>
    <col min="15105" max="15105" width="44" style="2" customWidth="1"/>
    <col min="15106" max="15106" width="10.54296875" style="2" customWidth="1"/>
    <col min="15107" max="15107" width="14.1796875" style="2" customWidth="1"/>
    <col min="15108" max="15108" width="11.7265625" style="2" customWidth="1"/>
    <col min="15109" max="15109" width="13.7265625" style="2" customWidth="1"/>
    <col min="15110" max="15110" width="13.81640625" style="2" customWidth="1"/>
    <col min="15111" max="15112" width="9.1796875" style="2" customWidth="1"/>
    <col min="15113" max="15360" width="9.1796875" style="2"/>
    <col min="15361" max="15361" width="44" style="2" customWidth="1"/>
    <col min="15362" max="15362" width="10.54296875" style="2" customWidth="1"/>
    <col min="15363" max="15363" width="14.1796875" style="2" customWidth="1"/>
    <col min="15364" max="15364" width="11.7265625" style="2" customWidth="1"/>
    <col min="15365" max="15365" width="13.7265625" style="2" customWidth="1"/>
    <col min="15366" max="15366" width="13.81640625" style="2" customWidth="1"/>
    <col min="15367" max="15368" width="9.1796875" style="2" customWidth="1"/>
    <col min="15369" max="15616" width="9.1796875" style="2"/>
    <col min="15617" max="15617" width="44" style="2" customWidth="1"/>
    <col min="15618" max="15618" width="10.54296875" style="2" customWidth="1"/>
    <col min="15619" max="15619" width="14.1796875" style="2" customWidth="1"/>
    <col min="15620" max="15620" width="11.7265625" style="2" customWidth="1"/>
    <col min="15621" max="15621" width="13.7265625" style="2" customWidth="1"/>
    <col min="15622" max="15622" width="13.81640625" style="2" customWidth="1"/>
    <col min="15623" max="15624" width="9.1796875" style="2" customWidth="1"/>
    <col min="15625" max="15872" width="9.1796875" style="2"/>
    <col min="15873" max="15873" width="44" style="2" customWidth="1"/>
    <col min="15874" max="15874" width="10.54296875" style="2" customWidth="1"/>
    <col min="15875" max="15875" width="14.1796875" style="2" customWidth="1"/>
    <col min="15876" max="15876" width="11.7265625" style="2" customWidth="1"/>
    <col min="15877" max="15877" width="13.7265625" style="2" customWidth="1"/>
    <col min="15878" max="15878" width="13.81640625" style="2" customWidth="1"/>
    <col min="15879" max="15880" width="9.1796875" style="2" customWidth="1"/>
    <col min="15881" max="16128" width="9.1796875" style="2"/>
    <col min="16129" max="16129" width="44" style="2" customWidth="1"/>
    <col min="16130" max="16130" width="10.54296875" style="2" customWidth="1"/>
    <col min="16131" max="16131" width="14.1796875" style="2" customWidth="1"/>
    <col min="16132" max="16132" width="11.7265625" style="2" customWidth="1"/>
    <col min="16133" max="16133" width="13.7265625" style="2" customWidth="1"/>
    <col min="16134" max="16134" width="13.81640625" style="2" customWidth="1"/>
    <col min="16135" max="16136" width="9.1796875" style="2" customWidth="1"/>
    <col min="16137" max="16384" width="9.1796875" style="2"/>
  </cols>
  <sheetData>
    <row r="1" spans="1:10" ht="13" x14ac:dyDescent="0.3">
      <c r="A1" s="359" t="s">
        <v>7</v>
      </c>
      <c r="B1" s="359"/>
      <c r="C1" s="359"/>
      <c r="D1" s="359"/>
      <c r="E1" s="359"/>
      <c r="F1" s="359"/>
    </row>
    <row r="2" spans="1:10" ht="13" x14ac:dyDescent="0.3">
      <c r="A2" s="365" t="s">
        <v>98</v>
      </c>
      <c r="B2" s="365"/>
      <c r="C2" s="365"/>
      <c r="D2" s="365"/>
      <c r="E2" s="365"/>
      <c r="F2" s="365"/>
      <c r="G2" s="51"/>
    </row>
    <row r="3" spans="1:10" x14ac:dyDescent="0.25">
      <c r="A3" s="360" t="s">
        <v>8</v>
      </c>
      <c r="B3" s="360"/>
      <c r="C3" s="360"/>
      <c r="D3" s="360"/>
      <c r="E3" s="360"/>
      <c r="F3" s="360"/>
    </row>
    <row r="4" spans="1:10" ht="13" x14ac:dyDescent="0.3">
      <c r="A4" s="6"/>
      <c r="B4" s="6"/>
      <c r="C4" s="6"/>
      <c r="D4" s="6"/>
      <c r="E4" s="6"/>
      <c r="F4" s="6"/>
    </row>
    <row r="5" spans="1:10" ht="13" x14ac:dyDescent="0.3">
      <c r="A5" s="2" t="s">
        <v>9</v>
      </c>
      <c r="E5" s="7" t="s">
        <v>10</v>
      </c>
      <c r="F5" s="8"/>
    </row>
    <row r="6" spans="1:10" x14ac:dyDescent="0.25">
      <c r="A6" s="2" t="s">
        <v>100</v>
      </c>
      <c r="E6" s="2" t="s">
        <v>11</v>
      </c>
    </row>
    <row r="7" spans="1:10" x14ac:dyDescent="0.25">
      <c r="A7" s="2" t="s">
        <v>107</v>
      </c>
      <c r="C7" s="361" t="s">
        <v>12</v>
      </c>
      <c r="D7" s="362"/>
      <c r="E7" s="362"/>
      <c r="F7" s="362"/>
      <c r="I7" s="9"/>
      <c r="J7" s="9"/>
    </row>
    <row r="8" spans="1:10" ht="13" x14ac:dyDescent="0.3">
      <c r="A8" s="2" t="s">
        <v>106</v>
      </c>
      <c r="D8" s="10" t="s">
        <v>13</v>
      </c>
      <c r="E8" s="9"/>
      <c r="F8" s="9"/>
      <c r="H8" s="11"/>
      <c r="I8" s="10"/>
      <c r="J8" s="9"/>
    </row>
    <row r="9" spans="1:10" x14ac:dyDescent="0.25">
      <c r="D9" s="363" t="s">
        <v>14</v>
      </c>
      <c r="E9" s="364"/>
      <c r="F9" s="364"/>
    </row>
    <row r="10" spans="1:10" x14ac:dyDescent="0.25">
      <c r="D10" s="85" t="s">
        <v>322</v>
      </c>
      <c r="E10" s="12"/>
      <c r="F10" s="12"/>
    </row>
    <row r="11" spans="1:10" x14ac:dyDescent="0.25">
      <c r="A11" s="13" t="s">
        <v>15</v>
      </c>
      <c r="B11" s="9" t="s">
        <v>16</v>
      </c>
      <c r="D11" s="85" t="s">
        <v>323</v>
      </c>
      <c r="E11" s="12"/>
      <c r="F11" s="12"/>
    </row>
    <row r="12" spans="1:10" x14ac:dyDescent="0.25">
      <c r="A12" s="13" t="s">
        <v>17</v>
      </c>
      <c r="B12" s="9" t="s">
        <v>18</v>
      </c>
      <c r="D12" s="85" t="s">
        <v>324</v>
      </c>
      <c r="E12" s="12"/>
      <c r="F12" s="12"/>
    </row>
    <row r="13" spans="1:10" ht="13" x14ac:dyDescent="0.3">
      <c r="A13" s="14" t="s">
        <v>19</v>
      </c>
      <c r="B13" s="15" t="s">
        <v>325</v>
      </c>
      <c r="D13" s="16"/>
      <c r="E13" s="16"/>
      <c r="F13" s="16"/>
    </row>
    <row r="14" spans="1:10" ht="13" x14ac:dyDescent="0.3">
      <c r="A14" s="14" t="s">
        <v>20</v>
      </c>
      <c r="B14" s="17" t="s">
        <v>146</v>
      </c>
      <c r="D14" s="9"/>
      <c r="E14" s="10"/>
      <c r="F14" s="9"/>
    </row>
    <row r="15" spans="1:10" ht="13" x14ac:dyDescent="0.3">
      <c r="A15" s="14" t="s">
        <v>21</v>
      </c>
      <c r="B15" s="17" t="s">
        <v>147</v>
      </c>
      <c r="D15" s="18" t="s">
        <v>22</v>
      </c>
      <c r="E15" s="52"/>
      <c r="F15" s="12"/>
    </row>
    <row r="16" spans="1:10" ht="13" thickBot="1" x14ac:dyDescent="0.3"/>
    <row r="17" spans="1:8" ht="15" customHeight="1" thickTop="1" x14ac:dyDescent="0.25">
      <c r="A17" s="345" t="s">
        <v>23</v>
      </c>
      <c r="B17" s="346"/>
      <c r="C17" s="351" t="s">
        <v>24</v>
      </c>
      <c r="D17" s="351" t="s">
        <v>130</v>
      </c>
      <c r="E17" s="351" t="s">
        <v>25</v>
      </c>
      <c r="F17" s="354" t="s">
        <v>132</v>
      </c>
    </row>
    <row r="18" spans="1:8" ht="14.25" customHeight="1" x14ac:dyDescent="0.25">
      <c r="A18" s="347"/>
      <c r="B18" s="348"/>
      <c r="C18" s="352"/>
      <c r="D18" s="357"/>
      <c r="E18" s="352"/>
      <c r="F18" s="355"/>
    </row>
    <row r="19" spans="1:8" ht="26.25" customHeight="1" x14ac:dyDescent="0.25">
      <c r="A19" s="347"/>
      <c r="B19" s="348"/>
      <c r="C19" s="352"/>
      <c r="D19" s="357"/>
      <c r="E19" s="352"/>
      <c r="F19" s="355"/>
    </row>
    <row r="20" spans="1:8" ht="21" customHeight="1" thickBot="1" x14ac:dyDescent="0.3">
      <c r="A20" s="349"/>
      <c r="B20" s="350"/>
      <c r="C20" s="353"/>
      <c r="D20" s="358"/>
      <c r="E20" s="353"/>
      <c r="F20" s="356"/>
    </row>
    <row r="21" spans="1:8" ht="22" customHeight="1" thickTop="1" thickBot="1" x14ac:dyDescent="0.3">
      <c r="A21" s="370" t="s">
        <v>27</v>
      </c>
      <c r="B21" s="371"/>
      <c r="C21" s="19">
        <f>'Sub 16_Budget Summary'!B12</f>
        <v>31706</v>
      </c>
      <c r="D21" s="20">
        <f>'Q1 2019 SS Entry Page'!F34</f>
        <v>510</v>
      </c>
      <c r="E21" s="20">
        <f>D21</f>
        <v>510</v>
      </c>
      <c r="F21" s="20">
        <f>C21-E21</f>
        <v>31196</v>
      </c>
      <c r="G21" s="21"/>
    </row>
    <row r="22" spans="1:8" ht="22" customHeight="1" thickTop="1" thickBot="1" x14ac:dyDescent="0.3">
      <c r="A22" s="374" t="s">
        <v>126</v>
      </c>
      <c r="B22" s="375"/>
      <c r="C22" s="19">
        <f>'Sub 16_Budget Summary'!B13</f>
        <v>13554</v>
      </c>
      <c r="D22" s="20">
        <f>'Q1 2019 SS Entry Page'!H34</f>
        <v>221.85</v>
      </c>
      <c r="E22" s="20">
        <f t="shared" ref="E22:E27" si="0">D22</f>
        <v>221.85</v>
      </c>
      <c r="F22" s="20">
        <f>C22-E22</f>
        <v>13332.15</v>
      </c>
      <c r="G22" s="21"/>
    </row>
    <row r="23" spans="1:8" ht="22" customHeight="1" thickTop="1" thickBot="1" x14ac:dyDescent="0.3">
      <c r="A23" s="372" t="s">
        <v>28</v>
      </c>
      <c r="B23" s="373"/>
      <c r="C23" s="19">
        <f>'Sub 16_Budget Summary'!B14</f>
        <v>900</v>
      </c>
      <c r="D23" s="20">
        <f>'Q1 2019 SS Entry Page'!H40</f>
        <v>0</v>
      </c>
      <c r="E23" s="20">
        <f t="shared" si="0"/>
        <v>0</v>
      </c>
      <c r="F23" s="20">
        <f>C23-E23</f>
        <v>900</v>
      </c>
      <c r="G23" s="21"/>
    </row>
    <row r="24" spans="1:8" ht="22" customHeight="1" thickTop="1" thickBot="1" x14ac:dyDescent="0.3">
      <c r="A24" s="372" t="s">
        <v>29</v>
      </c>
      <c r="B24" s="373"/>
      <c r="C24" s="19">
        <v>0</v>
      </c>
      <c r="D24" s="20">
        <v>0</v>
      </c>
      <c r="E24" s="20">
        <f t="shared" si="0"/>
        <v>0</v>
      </c>
      <c r="F24" s="20">
        <f t="shared" ref="F24:F27" si="1">C24-E24</f>
        <v>0</v>
      </c>
      <c r="G24" s="21"/>
    </row>
    <row r="25" spans="1:8" ht="22" customHeight="1" thickTop="1" thickBot="1" x14ac:dyDescent="0.3">
      <c r="A25" s="372" t="s">
        <v>30</v>
      </c>
      <c r="B25" s="373"/>
      <c r="C25" s="19">
        <f>'Sub 16_Budget Summary'!B15</f>
        <v>0</v>
      </c>
      <c r="D25" s="20">
        <f>'Q1 2019 SS Entry Page'!H47</f>
        <v>0</v>
      </c>
      <c r="E25" s="20">
        <f t="shared" si="0"/>
        <v>0</v>
      </c>
      <c r="F25" s="20">
        <f t="shared" si="1"/>
        <v>0</v>
      </c>
      <c r="G25" s="21"/>
      <c r="H25" s="53"/>
    </row>
    <row r="26" spans="1:8" ht="22" customHeight="1" thickTop="1" thickBot="1" x14ac:dyDescent="0.3">
      <c r="A26" s="374" t="s">
        <v>31</v>
      </c>
      <c r="B26" s="375"/>
      <c r="C26" s="19">
        <v>0</v>
      </c>
      <c r="D26" s="20">
        <v>0</v>
      </c>
      <c r="E26" s="20">
        <f t="shared" si="0"/>
        <v>0</v>
      </c>
      <c r="F26" s="20">
        <f t="shared" si="1"/>
        <v>0</v>
      </c>
      <c r="G26" s="21"/>
    </row>
    <row r="27" spans="1:8" ht="22" customHeight="1" thickTop="1" thickBot="1" x14ac:dyDescent="0.3">
      <c r="A27" s="374" t="s">
        <v>32</v>
      </c>
      <c r="B27" s="375"/>
      <c r="C27" s="19">
        <f>'Sub 16_Budget Summary'!B16</f>
        <v>0</v>
      </c>
      <c r="D27" s="20">
        <f>'Q1 2019 SS Entry Page'!H49</f>
        <v>0</v>
      </c>
      <c r="E27" s="20">
        <f t="shared" si="0"/>
        <v>0</v>
      </c>
      <c r="F27" s="20">
        <f t="shared" si="1"/>
        <v>0</v>
      </c>
      <c r="G27" s="21"/>
    </row>
    <row r="28" spans="1:8" ht="24.75" customHeight="1" thickTop="1" thickBot="1" x14ac:dyDescent="0.3">
      <c r="A28" s="347" t="s">
        <v>330</v>
      </c>
      <c r="B28" s="348"/>
      <c r="C28" s="19">
        <f>'Sub 16_Budget Summary'!B17</f>
        <v>20458</v>
      </c>
      <c r="D28" s="20">
        <f>SUM(D21:D27)*0.452</f>
        <v>330.7962</v>
      </c>
      <c r="E28" s="20">
        <f>D28</f>
        <v>330.7962</v>
      </c>
      <c r="F28" s="20">
        <f>C28-E28</f>
        <v>20127.203799999999</v>
      </c>
      <c r="G28" s="21"/>
    </row>
    <row r="29" spans="1:8" ht="22" customHeight="1" thickTop="1" x14ac:dyDescent="0.25">
      <c r="A29" s="372" t="s">
        <v>33</v>
      </c>
      <c r="B29" s="373"/>
      <c r="C29" s="19">
        <f>SUM(C21:C28)</f>
        <v>66618</v>
      </c>
      <c r="D29" s="20">
        <f>SUM(D21:D28)</f>
        <v>1062.6462000000001</v>
      </c>
      <c r="E29" s="20">
        <f>SUM(E21:E28)</f>
        <v>1062.6462000000001</v>
      </c>
      <c r="F29" s="20">
        <f>C29-E29</f>
        <v>65555.353799999997</v>
      </c>
      <c r="G29" s="21"/>
    </row>
    <row r="30" spans="1:8" ht="5.25" customHeight="1" x14ac:dyDescent="0.25">
      <c r="A30" s="366"/>
      <c r="B30" s="367"/>
      <c r="C30" s="22"/>
      <c r="D30" s="23"/>
      <c r="E30" s="22"/>
      <c r="F30" s="24"/>
    </row>
    <row r="31" spans="1:8" ht="21.75" customHeight="1" thickBot="1" x14ac:dyDescent="0.35">
      <c r="A31" s="368" t="s">
        <v>34</v>
      </c>
      <c r="B31" s="369"/>
      <c r="C31" s="25"/>
      <c r="D31" s="26">
        <f>SUM(D29)</f>
        <v>1062.6462000000001</v>
      </c>
      <c r="E31" s="27"/>
      <c r="F31" s="28"/>
    </row>
    <row r="32" spans="1:8" ht="12.75" customHeight="1" thickTop="1" x14ac:dyDescent="0.3">
      <c r="A32" s="29"/>
      <c r="B32" s="29"/>
      <c r="C32" s="30"/>
      <c r="D32" s="31"/>
      <c r="E32" s="86" t="s">
        <v>133</v>
      </c>
      <c r="F32" s="87">
        <f>E29/C29</f>
        <v>1.5951337476357744E-2</v>
      </c>
    </row>
    <row r="33" spans="1:6" ht="12" customHeight="1" x14ac:dyDescent="0.3">
      <c r="A33" s="9"/>
      <c r="B33" s="9"/>
      <c r="C33" s="9"/>
      <c r="D33" s="9"/>
      <c r="E33" s="86" t="s">
        <v>135</v>
      </c>
      <c r="F33" s="88">
        <f>(E29/(E29+'Q1 Invoice'!E29))</f>
        <v>0.4386669463841521</v>
      </c>
    </row>
    <row r="34" spans="1:6" ht="12" customHeight="1" x14ac:dyDescent="0.25">
      <c r="A34" s="32" t="s">
        <v>103</v>
      </c>
      <c r="B34" s="33"/>
      <c r="C34" s="33"/>
      <c r="D34" s="33"/>
      <c r="E34" s="33"/>
      <c r="F34" s="33"/>
    </row>
    <row r="35" spans="1:6" x14ac:dyDescent="0.25">
      <c r="A35" s="34" t="s">
        <v>35</v>
      </c>
      <c r="B35" s="35"/>
      <c r="C35" s="35"/>
      <c r="D35" s="36"/>
      <c r="E35" s="35"/>
      <c r="F35" s="36"/>
    </row>
    <row r="36" spans="1:6" x14ac:dyDescent="0.25">
      <c r="A36" s="34" t="s">
        <v>104</v>
      </c>
      <c r="B36" s="35"/>
      <c r="C36" s="35"/>
      <c r="D36" s="36"/>
      <c r="E36" s="35"/>
      <c r="F36" s="36"/>
    </row>
    <row r="37" spans="1:6" x14ac:dyDescent="0.25">
      <c r="A37" s="34" t="s">
        <v>105</v>
      </c>
      <c r="B37" s="35"/>
      <c r="C37" s="35"/>
      <c r="D37" s="36"/>
      <c r="E37" s="35"/>
      <c r="F37" s="36"/>
    </row>
    <row r="38" spans="1:6" ht="13" x14ac:dyDescent="0.3">
      <c r="C38" s="37"/>
      <c r="D38" s="38"/>
      <c r="F38" s="18"/>
    </row>
    <row r="39" spans="1:6" x14ac:dyDescent="0.25">
      <c r="A39" s="2" t="s">
        <v>36</v>
      </c>
      <c r="C39" s="39"/>
      <c r="D39" s="2" t="s">
        <v>37</v>
      </c>
      <c r="E39" s="40"/>
      <c r="F39" s="39"/>
    </row>
    <row r="40" spans="1:6" x14ac:dyDescent="0.25">
      <c r="A40" s="2" t="s">
        <v>38</v>
      </c>
      <c r="D40" s="39" t="s">
        <v>39</v>
      </c>
      <c r="F40" s="39"/>
    </row>
    <row r="41" spans="1:6" ht="24" customHeight="1" x14ac:dyDescent="0.25">
      <c r="A41" s="9" t="s">
        <v>36</v>
      </c>
      <c r="C41" s="9"/>
      <c r="D41" s="2" t="s">
        <v>40</v>
      </c>
      <c r="E41" s="40"/>
    </row>
    <row r="42" spans="1:6" x14ac:dyDescent="0.25">
      <c r="A42" s="2" t="s">
        <v>41</v>
      </c>
      <c r="D42" s="2" t="s">
        <v>39</v>
      </c>
    </row>
    <row r="45" spans="1:6" x14ac:dyDescent="0.25">
      <c r="C45" s="37"/>
      <c r="D45" s="37"/>
    </row>
    <row r="47" spans="1:6" x14ac:dyDescent="0.25">
      <c r="E47" s="35"/>
      <c r="F47" s="41" t="s">
        <v>136</v>
      </c>
    </row>
    <row r="48" spans="1:6" ht="13" x14ac:dyDescent="0.3">
      <c r="A48" s="359" t="s">
        <v>42</v>
      </c>
      <c r="B48" s="359"/>
      <c r="C48" s="359"/>
      <c r="D48" s="359"/>
      <c r="E48" s="359"/>
      <c r="F48" s="359"/>
    </row>
    <row r="50" spans="1:2" x14ac:dyDescent="0.25">
      <c r="A50" s="42" t="s">
        <v>43</v>
      </c>
      <c r="B50" s="43"/>
    </row>
    <row r="51" spans="1:2" x14ac:dyDescent="0.25">
      <c r="A51" s="34" t="s">
        <v>44</v>
      </c>
    </row>
    <row r="52" spans="1:2" x14ac:dyDescent="0.25">
      <c r="A52" s="34" t="s">
        <v>45</v>
      </c>
    </row>
    <row r="53" spans="1:2" x14ac:dyDescent="0.25">
      <c r="A53" s="34" t="s">
        <v>109</v>
      </c>
    </row>
    <row r="54" spans="1:2" x14ac:dyDescent="0.25">
      <c r="A54" s="34"/>
    </row>
    <row r="55" spans="1:2" x14ac:dyDescent="0.25">
      <c r="A55" s="34" t="s">
        <v>46</v>
      </c>
    </row>
    <row r="56" spans="1:2" x14ac:dyDescent="0.25">
      <c r="A56" s="34"/>
    </row>
    <row r="57" spans="1:2" x14ac:dyDescent="0.25">
      <c r="A57" s="42" t="s">
        <v>47</v>
      </c>
      <c r="B57" s="43"/>
    </row>
    <row r="58" spans="1:2" x14ac:dyDescent="0.25">
      <c r="A58" s="34" t="s">
        <v>48</v>
      </c>
    </row>
    <row r="59" spans="1:2" x14ac:dyDescent="0.25">
      <c r="A59" s="34" t="s">
        <v>49</v>
      </c>
    </row>
    <row r="60" spans="1:2" x14ac:dyDescent="0.25">
      <c r="A60" s="34"/>
    </row>
    <row r="61" spans="1:2" x14ac:dyDescent="0.25">
      <c r="A61" s="34" t="s">
        <v>50</v>
      </c>
    </row>
    <row r="62" spans="1:2" x14ac:dyDescent="0.25">
      <c r="A62" s="34" t="s">
        <v>51</v>
      </c>
    </row>
    <row r="63" spans="1:2" x14ac:dyDescent="0.25">
      <c r="A63" s="34" t="s">
        <v>52</v>
      </c>
    </row>
    <row r="64" spans="1:2" x14ac:dyDescent="0.25">
      <c r="A64" s="34" t="s">
        <v>53</v>
      </c>
    </row>
    <row r="65" spans="1:1" x14ac:dyDescent="0.25">
      <c r="A65" s="34" t="s">
        <v>54</v>
      </c>
    </row>
    <row r="66" spans="1:1" x14ac:dyDescent="0.25">
      <c r="A66" s="34" t="s">
        <v>53</v>
      </c>
    </row>
    <row r="67" spans="1:1" x14ac:dyDescent="0.25">
      <c r="A67" s="34" t="s">
        <v>55</v>
      </c>
    </row>
    <row r="68" spans="1:1" x14ac:dyDescent="0.25">
      <c r="A68" s="34"/>
    </row>
    <row r="69" spans="1:1" x14ac:dyDescent="0.25">
      <c r="A69" s="34" t="s">
        <v>56</v>
      </c>
    </row>
    <row r="70" spans="1:1" x14ac:dyDescent="0.25">
      <c r="A70" s="34"/>
    </row>
    <row r="71" spans="1:1" x14ac:dyDescent="0.25">
      <c r="A71" s="34" t="s">
        <v>57</v>
      </c>
    </row>
    <row r="72" spans="1:1" x14ac:dyDescent="0.25">
      <c r="A72" s="34" t="s">
        <v>58</v>
      </c>
    </row>
    <row r="73" spans="1:1" x14ac:dyDescent="0.25">
      <c r="A73" s="34"/>
    </row>
    <row r="74" spans="1:1" x14ac:dyDescent="0.25">
      <c r="A74" s="34" t="s">
        <v>59</v>
      </c>
    </row>
    <row r="75" spans="1:1" x14ac:dyDescent="0.25">
      <c r="A75" s="34"/>
    </row>
    <row r="76" spans="1:1" x14ac:dyDescent="0.25">
      <c r="A76" s="34" t="s">
        <v>60</v>
      </c>
    </row>
    <row r="77" spans="1:1" x14ac:dyDescent="0.25">
      <c r="A77" s="34" t="s">
        <v>61</v>
      </c>
    </row>
    <row r="78" spans="1:1" x14ac:dyDescent="0.25">
      <c r="A78" s="34" t="s">
        <v>62</v>
      </c>
    </row>
    <row r="79" spans="1:1" x14ac:dyDescent="0.25">
      <c r="A79" s="34"/>
    </row>
    <row r="80" spans="1:1" x14ac:dyDescent="0.25">
      <c r="A80" s="34" t="s">
        <v>63</v>
      </c>
    </row>
    <row r="81" spans="1:1" x14ac:dyDescent="0.25">
      <c r="A81" s="34"/>
    </row>
    <row r="82" spans="1:1" x14ac:dyDescent="0.25">
      <c r="A82" s="34" t="s">
        <v>64</v>
      </c>
    </row>
    <row r="83" spans="1:1" x14ac:dyDescent="0.25">
      <c r="A83" s="34"/>
    </row>
    <row r="84" spans="1:1" x14ac:dyDescent="0.25">
      <c r="A84" s="42" t="s">
        <v>65</v>
      </c>
    </row>
    <row r="85" spans="1:1" x14ac:dyDescent="0.25">
      <c r="A85" s="34" t="s">
        <v>110</v>
      </c>
    </row>
    <row r="86" spans="1:1" x14ac:dyDescent="0.25">
      <c r="A86" s="34"/>
    </row>
    <row r="87" spans="1:1" x14ac:dyDescent="0.25">
      <c r="A87" s="42" t="s">
        <v>66</v>
      </c>
    </row>
    <row r="88" spans="1:1" x14ac:dyDescent="0.25">
      <c r="A88" s="34" t="s">
        <v>67</v>
      </c>
    </row>
    <row r="89" spans="1:1" x14ac:dyDescent="0.25">
      <c r="A89" s="34" t="s">
        <v>68</v>
      </c>
    </row>
    <row r="90" spans="1:1" x14ac:dyDescent="0.25">
      <c r="A90" s="34"/>
    </row>
    <row r="91" spans="1:1" x14ac:dyDescent="0.25">
      <c r="A91" s="42" t="s">
        <v>69</v>
      </c>
    </row>
    <row r="92" spans="1:1" x14ac:dyDescent="0.25">
      <c r="A92" s="34" t="s">
        <v>70</v>
      </c>
    </row>
    <row r="93" spans="1:1" x14ac:dyDescent="0.25">
      <c r="A93" s="34"/>
    </row>
    <row r="94" spans="1:1" x14ac:dyDescent="0.25">
      <c r="A94" s="42" t="s">
        <v>71</v>
      </c>
    </row>
    <row r="95" spans="1:1" x14ac:dyDescent="0.25">
      <c r="A95" s="34" t="s">
        <v>72</v>
      </c>
    </row>
    <row r="96" spans="1:1" x14ac:dyDescent="0.25">
      <c r="A96" s="34" t="s">
        <v>73</v>
      </c>
    </row>
    <row r="97" spans="1:6" x14ac:dyDescent="0.25">
      <c r="A97" s="34"/>
    </row>
    <row r="98" spans="1:6" x14ac:dyDescent="0.25">
      <c r="A98" s="42" t="s">
        <v>74</v>
      </c>
      <c r="B98" s="43"/>
    </row>
    <row r="99" spans="1:6" x14ac:dyDescent="0.25">
      <c r="A99" s="34" t="s">
        <v>75</v>
      </c>
      <c r="B99" s="43"/>
    </row>
    <row r="100" spans="1:6" x14ac:dyDescent="0.25">
      <c r="A100" s="34"/>
      <c r="B100" s="43"/>
    </row>
    <row r="101" spans="1:6" x14ac:dyDescent="0.25">
      <c r="A101" s="34"/>
      <c r="B101" s="43"/>
    </row>
    <row r="102" spans="1:6" x14ac:dyDescent="0.25">
      <c r="A102" s="34"/>
      <c r="B102" s="43"/>
      <c r="E102" s="35"/>
      <c r="F102" s="2" t="s">
        <v>108</v>
      </c>
    </row>
    <row r="103" spans="1:6" x14ac:dyDescent="0.25">
      <c r="A103" s="34"/>
      <c r="B103" s="43"/>
    </row>
    <row r="104" spans="1:6" x14ac:dyDescent="0.25">
      <c r="E104" s="35"/>
    </row>
  </sheetData>
  <mergeCells count="22">
    <mergeCell ref="A30:B30"/>
    <mergeCell ref="A31:B31"/>
    <mergeCell ref="A48:F48"/>
    <mergeCell ref="A21:B21"/>
    <mergeCell ref="A23:B23"/>
    <mergeCell ref="A24:B24"/>
    <mergeCell ref="A25:B25"/>
    <mergeCell ref="A28:B28"/>
    <mergeCell ref="A29:B29"/>
    <mergeCell ref="A22:B22"/>
    <mergeCell ref="A26:B26"/>
    <mergeCell ref="A27:B27"/>
    <mergeCell ref="A1:F1"/>
    <mergeCell ref="A3:F3"/>
    <mergeCell ref="C7:F7"/>
    <mergeCell ref="D9:F9"/>
    <mergeCell ref="A2:F2"/>
    <mergeCell ref="A17:B20"/>
    <mergeCell ref="C17:C20"/>
    <mergeCell ref="E17:E20"/>
    <mergeCell ref="F17:F20"/>
    <mergeCell ref="D17:D20"/>
  </mergeCells>
  <pageMargins left="0.25" right="0.25" top="0.75" bottom="0.75" header="0.5" footer="0.25"/>
  <pageSetup scale="94" fitToHeight="0" orientation="portrait" r:id="rId1"/>
  <headerFooter alignWithMargins="0"/>
  <rowBreaks count="1" manualBreakCount="1">
    <brk id="4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2"/>
  <sheetViews>
    <sheetView topLeftCell="A4" workbookViewId="0">
      <selection activeCell="H50" sqref="H50"/>
    </sheetView>
  </sheetViews>
  <sheetFormatPr defaultRowHeight="12.5" x14ac:dyDescent="0.25"/>
  <cols>
    <col min="1" max="1" width="10.7265625" style="46" customWidth="1"/>
    <col min="2" max="2" width="25.453125" style="46" customWidth="1"/>
    <col min="3" max="3" width="19.26953125" style="46" customWidth="1"/>
    <col min="4" max="4" width="11.7265625" style="46" customWidth="1"/>
    <col min="5" max="5" width="11" style="46" customWidth="1"/>
    <col min="6" max="6" width="14.54296875" style="46" customWidth="1"/>
    <col min="7" max="7" width="10.7265625" style="46" customWidth="1"/>
    <col min="8" max="8" width="13.54296875" style="46" customWidth="1"/>
    <col min="9" max="10" width="12.81640625" style="46" hidden="1" customWidth="1"/>
    <col min="11" max="249" width="9.1796875" style="46"/>
    <col min="250" max="250" width="29.7265625" style="46" bestFit="1" customWidth="1"/>
    <col min="251" max="251" width="43.453125" style="46" bestFit="1" customWidth="1"/>
    <col min="252" max="252" width="11.26953125" style="46" customWidth="1"/>
    <col min="253" max="253" width="14.453125" style="46" customWidth="1"/>
    <col min="254" max="254" width="14.26953125" style="46" bestFit="1" customWidth="1"/>
    <col min="255" max="255" width="10" style="46" customWidth="1"/>
    <col min="256" max="256" width="9.1796875" style="46"/>
    <col min="257" max="257" width="12.81640625" style="46" customWidth="1"/>
    <col min="258" max="258" width="9.1796875" style="46"/>
    <col min="259" max="259" width="12.1796875" style="46" customWidth="1"/>
    <col min="260" max="505" width="9.1796875" style="46"/>
    <col min="506" max="506" width="29.7265625" style="46" bestFit="1" customWidth="1"/>
    <col min="507" max="507" width="43.453125" style="46" bestFit="1" customWidth="1"/>
    <col min="508" max="508" width="11.26953125" style="46" customWidth="1"/>
    <col min="509" max="509" width="14.453125" style="46" customWidth="1"/>
    <col min="510" max="510" width="14.26953125" style="46" bestFit="1" customWidth="1"/>
    <col min="511" max="511" width="10" style="46" customWidth="1"/>
    <col min="512" max="512" width="9.1796875" style="46"/>
    <col min="513" max="513" width="12.81640625" style="46" customWidth="1"/>
    <col min="514" max="514" width="9.1796875" style="46"/>
    <col min="515" max="515" width="12.1796875" style="46" customWidth="1"/>
    <col min="516" max="761" width="9.1796875" style="46"/>
    <col min="762" max="762" width="29.7265625" style="46" bestFit="1" customWidth="1"/>
    <col min="763" max="763" width="43.453125" style="46" bestFit="1" customWidth="1"/>
    <col min="764" max="764" width="11.26953125" style="46" customWidth="1"/>
    <col min="765" max="765" width="14.453125" style="46" customWidth="1"/>
    <col min="766" max="766" width="14.26953125" style="46" bestFit="1" customWidth="1"/>
    <col min="767" max="767" width="10" style="46" customWidth="1"/>
    <col min="768" max="768" width="9.1796875" style="46"/>
    <col min="769" max="769" width="12.81640625" style="46" customWidth="1"/>
    <col min="770" max="770" width="9.1796875" style="46"/>
    <col min="771" max="771" width="12.1796875" style="46" customWidth="1"/>
    <col min="772" max="1017" width="9.1796875" style="46"/>
    <col min="1018" max="1018" width="29.7265625" style="46" bestFit="1" customWidth="1"/>
    <col min="1019" max="1019" width="43.453125" style="46" bestFit="1" customWidth="1"/>
    <col min="1020" max="1020" width="11.26953125" style="46" customWidth="1"/>
    <col min="1021" max="1021" width="14.453125" style="46" customWidth="1"/>
    <col min="1022" max="1022" width="14.26953125" style="46" bestFit="1" customWidth="1"/>
    <col min="1023" max="1023" width="10" style="46" customWidth="1"/>
    <col min="1024" max="1024" width="9.1796875" style="46"/>
    <col min="1025" max="1025" width="12.81640625" style="46" customWidth="1"/>
    <col min="1026" max="1026" width="9.1796875" style="46"/>
    <col min="1027" max="1027" width="12.1796875" style="46" customWidth="1"/>
    <col min="1028" max="1273" width="9.1796875" style="46"/>
    <col min="1274" max="1274" width="29.7265625" style="46" bestFit="1" customWidth="1"/>
    <col min="1275" max="1275" width="43.453125" style="46" bestFit="1" customWidth="1"/>
    <col min="1276" max="1276" width="11.26953125" style="46" customWidth="1"/>
    <col min="1277" max="1277" width="14.453125" style="46" customWidth="1"/>
    <col min="1278" max="1278" width="14.26953125" style="46" bestFit="1" customWidth="1"/>
    <col min="1279" max="1279" width="10" style="46" customWidth="1"/>
    <col min="1280" max="1280" width="9.1796875" style="46"/>
    <col min="1281" max="1281" width="12.81640625" style="46" customWidth="1"/>
    <col min="1282" max="1282" width="9.1796875" style="46"/>
    <col min="1283" max="1283" width="12.1796875" style="46" customWidth="1"/>
    <col min="1284" max="1529" width="9.1796875" style="46"/>
    <col min="1530" max="1530" width="29.7265625" style="46" bestFit="1" customWidth="1"/>
    <col min="1531" max="1531" width="43.453125" style="46" bestFit="1" customWidth="1"/>
    <col min="1532" max="1532" width="11.26953125" style="46" customWidth="1"/>
    <col min="1533" max="1533" width="14.453125" style="46" customWidth="1"/>
    <col min="1534" max="1534" width="14.26953125" style="46" bestFit="1" customWidth="1"/>
    <col min="1535" max="1535" width="10" style="46" customWidth="1"/>
    <col min="1536" max="1536" width="9.1796875" style="46"/>
    <col min="1537" max="1537" width="12.81640625" style="46" customWidth="1"/>
    <col min="1538" max="1538" width="9.1796875" style="46"/>
    <col min="1539" max="1539" width="12.1796875" style="46" customWidth="1"/>
    <col min="1540" max="1785" width="9.1796875" style="46"/>
    <col min="1786" max="1786" width="29.7265625" style="46" bestFit="1" customWidth="1"/>
    <col min="1787" max="1787" width="43.453125" style="46" bestFit="1" customWidth="1"/>
    <col min="1788" max="1788" width="11.26953125" style="46" customWidth="1"/>
    <col min="1789" max="1789" width="14.453125" style="46" customWidth="1"/>
    <col min="1790" max="1790" width="14.26953125" style="46" bestFit="1" customWidth="1"/>
    <col min="1791" max="1791" width="10" style="46" customWidth="1"/>
    <col min="1792" max="1792" width="9.1796875" style="46"/>
    <col min="1793" max="1793" width="12.81640625" style="46" customWidth="1"/>
    <col min="1794" max="1794" width="9.1796875" style="46"/>
    <col min="1795" max="1795" width="12.1796875" style="46" customWidth="1"/>
    <col min="1796" max="2041" width="9.1796875" style="46"/>
    <col min="2042" max="2042" width="29.7265625" style="46" bestFit="1" customWidth="1"/>
    <col min="2043" max="2043" width="43.453125" style="46" bestFit="1" customWidth="1"/>
    <col min="2044" max="2044" width="11.26953125" style="46" customWidth="1"/>
    <col min="2045" max="2045" width="14.453125" style="46" customWidth="1"/>
    <col min="2046" max="2046" width="14.26953125" style="46" bestFit="1" customWidth="1"/>
    <col min="2047" max="2047" width="10" style="46" customWidth="1"/>
    <col min="2048" max="2048" width="9.1796875" style="46"/>
    <col min="2049" max="2049" width="12.81640625" style="46" customWidth="1"/>
    <col min="2050" max="2050" width="9.1796875" style="46"/>
    <col min="2051" max="2051" width="12.1796875" style="46" customWidth="1"/>
    <col min="2052" max="2297" width="9.1796875" style="46"/>
    <col min="2298" max="2298" width="29.7265625" style="46" bestFit="1" customWidth="1"/>
    <col min="2299" max="2299" width="43.453125" style="46" bestFit="1" customWidth="1"/>
    <col min="2300" max="2300" width="11.26953125" style="46" customWidth="1"/>
    <col min="2301" max="2301" width="14.453125" style="46" customWidth="1"/>
    <col min="2302" max="2302" width="14.26953125" style="46" bestFit="1" customWidth="1"/>
    <col min="2303" max="2303" width="10" style="46" customWidth="1"/>
    <col min="2304" max="2304" width="9.1796875" style="46"/>
    <col min="2305" max="2305" width="12.81640625" style="46" customWidth="1"/>
    <col min="2306" max="2306" width="9.1796875" style="46"/>
    <col min="2307" max="2307" width="12.1796875" style="46" customWidth="1"/>
    <col min="2308" max="2553" width="9.1796875" style="46"/>
    <col min="2554" max="2554" width="29.7265625" style="46" bestFit="1" customWidth="1"/>
    <col min="2555" max="2555" width="43.453125" style="46" bestFit="1" customWidth="1"/>
    <col min="2556" max="2556" width="11.26953125" style="46" customWidth="1"/>
    <col min="2557" max="2557" width="14.453125" style="46" customWidth="1"/>
    <col min="2558" max="2558" width="14.26953125" style="46" bestFit="1" customWidth="1"/>
    <col min="2559" max="2559" width="10" style="46" customWidth="1"/>
    <col min="2560" max="2560" width="9.1796875" style="46"/>
    <col min="2561" max="2561" width="12.81640625" style="46" customWidth="1"/>
    <col min="2562" max="2562" width="9.1796875" style="46"/>
    <col min="2563" max="2563" width="12.1796875" style="46" customWidth="1"/>
    <col min="2564" max="2809" width="9.1796875" style="46"/>
    <col min="2810" max="2810" width="29.7265625" style="46" bestFit="1" customWidth="1"/>
    <col min="2811" max="2811" width="43.453125" style="46" bestFit="1" customWidth="1"/>
    <col min="2812" max="2812" width="11.26953125" style="46" customWidth="1"/>
    <col min="2813" max="2813" width="14.453125" style="46" customWidth="1"/>
    <col min="2814" max="2814" width="14.26953125" style="46" bestFit="1" customWidth="1"/>
    <col min="2815" max="2815" width="10" style="46" customWidth="1"/>
    <col min="2816" max="2816" width="9.1796875" style="46"/>
    <col min="2817" max="2817" width="12.81640625" style="46" customWidth="1"/>
    <col min="2818" max="2818" width="9.1796875" style="46"/>
    <col min="2819" max="2819" width="12.1796875" style="46" customWidth="1"/>
    <col min="2820" max="3065" width="9.1796875" style="46"/>
    <col min="3066" max="3066" width="29.7265625" style="46" bestFit="1" customWidth="1"/>
    <col min="3067" max="3067" width="43.453125" style="46" bestFit="1" customWidth="1"/>
    <col min="3068" max="3068" width="11.26953125" style="46" customWidth="1"/>
    <col min="3069" max="3069" width="14.453125" style="46" customWidth="1"/>
    <col min="3070" max="3070" width="14.26953125" style="46" bestFit="1" customWidth="1"/>
    <col min="3071" max="3071" width="10" style="46" customWidth="1"/>
    <col min="3072" max="3072" width="9.1796875" style="46"/>
    <col min="3073" max="3073" width="12.81640625" style="46" customWidth="1"/>
    <col min="3074" max="3074" width="9.1796875" style="46"/>
    <col min="3075" max="3075" width="12.1796875" style="46" customWidth="1"/>
    <col min="3076" max="3321" width="9.1796875" style="46"/>
    <col min="3322" max="3322" width="29.7265625" style="46" bestFit="1" customWidth="1"/>
    <col min="3323" max="3323" width="43.453125" style="46" bestFit="1" customWidth="1"/>
    <col min="3324" max="3324" width="11.26953125" style="46" customWidth="1"/>
    <col min="3325" max="3325" width="14.453125" style="46" customWidth="1"/>
    <col min="3326" max="3326" width="14.26953125" style="46" bestFit="1" customWidth="1"/>
    <col min="3327" max="3327" width="10" style="46" customWidth="1"/>
    <col min="3328" max="3328" width="9.1796875" style="46"/>
    <col min="3329" max="3329" width="12.81640625" style="46" customWidth="1"/>
    <col min="3330" max="3330" width="9.1796875" style="46"/>
    <col min="3331" max="3331" width="12.1796875" style="46" customWidth="1"/>
    <col min="3332" max="3577" width="9.1796875" style="46"/>
    <col min="3578" max="3578" width="29.7265625" style="46" bestFit="1" customWidth="1"/>
    <col min="3579" max="3579" width="43.453125" style="46" bestFit="1" customWidth="1"/>
    <col min="3580" max="3580" width="11.26953125" style="46" customWidth="1"/>
    <col min="3581" max="3581" width="14.453125" style="46" customWidth="1"/>
    <col min="3582" max="3582" width="14.26953125" style="46" bestFit="1" customWidth="1"/>
    <col min="3583" max="3583" width="10" style="46" customWidth="1"/>
    <col min="3584" max="3584" width="9.1796875" style="46"/>
    <col min="3585" max="3585" width="12.81640625" style="46" customWidth="1"/>
    <col min="3586" max="3586" width="9.1796875" style="46"/>
    <col min="3587" max="3587" width="12.1796875" style="46" customWidth="1"/>
    <col min="3588" max="3833" width="9.1796875" style="46"/>
    <col min="3834" max="3834" width="29.7265625" style="46" bestFit="1" customWidth="1"/>
    <col min="3835" max="3835" width="43.453125" style="46" bestFit="1" customWidth="1"/>
    <col min="3836" max="3836" width="11.26953125" style="46" customWidth="1"/>
    <col min="3837" max="3837" width="14.453125" style="46" customWidth="1"/>
    <col min="3838" max="3838" width="14.26953125" style="46" bestFit="1" customWidth="1"/>
    <col min="3839" max="3839" width="10" style="46" customWidth="1"/>
    <col min="3840" max="3840" width="9.1796875" style="46"/>
    <col min="3841" max="3841" width="12.81640625" style="46" customWidth="1"/>
    <col min="3842" max="3842" width="9.1796875" style="46"/>
    <col min="3843" max="3843" width="12.1796875" style="46" customWidth="1"/>
    <col min="3844" max="4089" width="9.1796875" style="46"/>
    <col min="4090" max="4090" width="29.7265625" style="46" bestFit="1" customWidth="1"/>
    <col min="4091" max="4091" width="43.453125" style="46" bestFit="1" customWidth="1"/>
    <col min="4092" max="4092" width="11.26953125" style="46" customWidth="1"/>
    <col min="4093" max="4093" width="14.453125" style="46" customWidth="1"/>
    <col min="4094" max="4094" width="14.26953125" style="46" bestFit="1" customWidth="1"/>
    <col min="4095" max="4095" width="10" style="46" customWidth="1"/>
    <col min="4096" max="4096" width="9.1796875" style="46"/>
    <col min="4097" max="4097" width="12.81640625" style="46" customWidth="1"/>
    <col min="4098" max="4098" width="9.1796875" style="46"/>
    <col min="4099" max="4099" width="12.1796875" style="46" customWidth="1"/>
    <col min="4100" max="4345" width="9.1796875" style="46"/>
    <col min="4346" max="4346" width="29.7265625" style="46" bestFit="1" customWidth="1"/>
    <col min="4347" max="4347" width="43.453125" style="46" bestFit="1" customWidth="1"/>
    <col min="4348" max="4348" width="11.26953125" style="46" customWidth="1"/>
    <col min="4349" max="4349" width="14.453125" style="46" customWidth="1"/>
    <col min="4350" max="4350" width="14.26953125" style="46" bestFit="1" customWidth="1"/>
    <col min="4351" max="4351" width="10" style="46" customWidth="1"/>
    <col min="4352" max="4352" width="9.1796875" style="46"/>
    <col min="4353" max="4353" width="12.81640625" style="46" customWidth="1"/>
    <col min="4354" max="4354" width="9.1796875" style="46"/>
    <col min="4355" max="4355" width="12.1796875" style="46" customWidth="1"/>
    <col min="4356" max="4601" width="9.1796875" style="46"/>
    <col min="4602" max="4602" width="29.7265625" style="46" bestFit="1" customWidth="1"/>
    <col min="4603" max="4603" width="43.453125" style="46" bestFit="1" customWidth="1"/>
    <col min="4604" max="4604" width="11.26953125" style="46" customWidth="1"/>
    <col min="4605" max="4605" width="14.453125" style="46" customWidth="1"/>
    <col min="4606" max="4606" width="14.26953125" style="46" bestFit="1" customWidth="1"/>
    <col min="4607" max="4607" width="10" style="46" customWidth="1"/>
    <col min="4608" max="4608" width="9.1796875" style="46"/>
    <col min="4609" max="4609" width="12.81640625" style="46" customWidth="1"/>
    <col min="4610" max="4610" width="9.1796875" style="46"/>
    <col min="4611" max="4611" width="12.1796875" style="46" customWidth="1"/>
    <col min="4612" max="4857" width="9.1796875" style="46"/>
    <col min="4858" max="4858" width="29.7265625" style="46" bestFit="1" customWidth="1"/>
    <col min="4859" max="4859" width="43.453125" style="46" bestFit="1" customWidth="1"/>
    <col min="4860" max="4860" width="11.26953125" style="46" customWidth="1"/>
    <col min="4861" max="4861" width="14.453125" style="46" customWidth="1"/>
    <col min="4862" max="4862" width="14.26953125" style="46" bestFit="1" customWidth="1"/>
    <col min="4863" max="4863" width="10" style="46" customWidth="1"/>
    <col min="4864" max="4864" width="9.1796875" style="46"/>
    <col min="4865" max="4865" width="12.81640625" style="46" customWidth="1"/>
    <col min="4866" max="4866" width="9.1796875" style="46"/>
    <col min="4867" max="4867" width="12.1796875" style="46" customWidth="1"/>
    <col min="4868" max="5113" width="9.1796875" style="46"/>
    <col min="5114" max="5114" width="29.7265625" style="46" bestFit="1" customWidth="1"/>
    <col min="5115" max="5115" width="43.453125" style="46" bestFit="1" customWidth="1"/>
    <col min="5116" max="5116" width="11.26953125" style="46" customWidth="1"/>
    <col min="5117" max="5117" width="14.453125" style="46" customWidth="1"/>
    <col min="5118" max="5118" width="14.26953125" style="46" bestFit="1" customWidth="1"/>
    <col min="5119" max="5119" width="10" style="46" customWidth="1"/>
    <col min="5120" max="5120" width="9.1796875" style="46"/>
    <col min="5121" max="5121" width="12.81640625" style="46" customWidth="1"/>
    <col min="5122" max="5122" width="9.1796875" style="46"/>
    <col min="5123" max="5123" width="12.1796875" style="46" customWidth="1"/>
    <col min="5124" max="5369" width="9.1796875" style="46"/>
    <col min="5370" max="5370" width="29.7265625" style="46" bestFit="1" customWidth="1"/>
    <col min="5371" max="5371" width="43.453125" style="46" bestFit="1" customWidth="1"/>
    <col min="5372" max="5372" width="11.26953125" style="46" customWidth="1"/>
    <col min="5373" max="5373" width="14.453125" style="46" customWidth="1"/>
    <col min="5374" max="5374" width="14.26953125" style="46" bestFit="1" customWidth="1"/>
    <col min="5375" max="5375" width="10" style="46" customWidth="1"/>
    <col min="5376" max="5376" width="9.1796875" style="46"/>
    <col min="5377" max="5377" width="12.81640625" style="46" customWidth="1"/>
    <col min="5378" max="5378" width="9.1796875" style="46"/>
    <col min="5379" max="5379" width="12.1796875" style="46" customWidth="1"/>
    <col min="5380" max="5625" width="9.1796875" style="46"/>
    <col min="5626" max="5626" width="29.7265625" style="46" bestFit="1" customWidth="1"/>
    <col min="5627" max="5627" width="43.453125" style="46" bestFit="1" customWidth="1"/>
    <col min="5628" max="5628" width="11.26953125" style="46" customWidth="1"/>
    <col min="5629" max="5629" width="14.453125" style="46" customWidth="1"/>
    <col min="5630" max="5630" width="14.26953125" style="46" bestFit="1" customWidth="1"/>
    <col min="5631" max="5631" width="10" style="46" customWidth="1"/>
    <col min="5632" max="5632" width="9.1796875" style="46"/>
    <col min="5633" max="5633" width="12.81640625" style="46" customWidth="1"/>
    <col min="5634" max="5634" width="9.1796875" style="46"/>
    <col min="5635" max="5635" width="12.1796875" style="46" customWidth="1"/>
    <col min="5636" max="5881" width="9.1796875" style="46"/>
    <col min="5882" max="5882" width="29.7265625" style="46" bestFit="1" customWidth="1"/>
    <col min="5883" max="5883" width="43.453125" style="46" bestFit="1" customWidth="1"/>
    <col min="5884" max="5884" width="11.26953125" style="46" customWidth="1"/>
    <col min="5885" max="5885" width="14.453125" style="46" customWidth="1"/>
    <col min="5886" max="5886" width="14.26953125" style="46" bestFit="1" customWidth="1"/>
    <col min="5887" max="5887" width="10" style="46" customWidth="1"/>
    <col min="5888" max="5888" width="9.1796875" style="46"/>
    <col min="5889" max="5889" width="12.81640625" style="46" customWidth="1"/>
    <col min="5890" max="5890" width="9.1796875" style="46"/>
    <col min="5891" max="5891" width="12.1796875" style="46" customWidth="1"/>
    <col min="5892" max="6137" width="9.1796875" style="46"/>
    <col min="6138" max="6138" width="29.7265625" style="46" bestFit="1" customWidth="1"/>
    <col min="6139" max="6139" width="43.453125" style="46" bestFit="1" customWidth="1"/>
    <col min="6140" max="6140" width="11.26953125" style="46" customWidth="1"/>
    <col min="6141" max="6141" width="14.453125" style="46" customWidth="1"/>
    <col min="6142" max="6142" width="14.26953125" style="46" bestFit="1" customWidth="1"/>
    <col min="6143" max="6143" width="10" style="46" customWidth="1"/>
    <col min="6144" max="6144" width="9.1796875" style="46"/>
    <col min="6145" max="6145" width="12.81640625" style="46" customWidth="1"/>
    <col min="6146" max="6146" width="9.1796875" style="46"/>
    <col min="6147" max="6147" width="12.1796875" style="46" customWidth="1"/>
    <col min="6148" max="6393" width="9.1796875" style="46"/>
    <col min="6394" max="6394" width="29.7265625" style="46" bestFit="1" customWidth="1"/>
    <col min="6395" max="6395" width="43.453125" style="46" bestFit="1" customWidth="1"/>
    <col min="6396" max="6396" width="11.26953125" style="46" customWidth="1"/>
    <col min="6397" max="6397" width="14.453125" style="46" customWidth="1"/>
    <col min="6398" max="6398" width="14.26953125" style="46" bestFit="1" customWidth="1"/>
    <col min="6399" max="6399" width="10" style="46" customWidth="1"/>
    <col min="6400" max="6400" width="9.1796875" style="46"/>
    <col min="6401" max="6401" width="12.81640625" style="46" customWidth="1"/>
    <col min="6402" max="6402" width="9.1796875" style="46"/>
    <col min="6403" max="6403" width="12.1796875" style="46" customWidth="1"/>
    <col min="6404" max="6649" width="9.1796875" style="46"/>
    <col min="6650" max="6650" width="29.7265625" style="46" bestFit="1" customWidth="1"/>
    <col min="6651" max="6651" width="43.453125" style="46" bestFit="1" customWidth="1"/>
    <col min="6652" max="6652" width="11.26953125" style="46" customWidth="1"/>
    <col min="6653" max="6653" width="14.453125" style="46" customWidth="1"/>
    <col min="6654" max="6654" width="14.26953125" style="46" bestFit="1" customWidth="1"/>
    <col min="6655" max="6655" width="10" style="46" customWidth="1"/>
    <col min="6656" max="6656" width="9.1796875" style="46"/>
    <col min="6657" max="6657" width="12.81640625" style="46" customWidth="1"/>
    <col min="6658" max="6658" width="9.1796875" style="46"/>
    <col min="6659" max="6659" width="12.1796875" style="46" customWidth="1"/>
    <col min="6660" max="6905" width="9.1796875" style="46"/>
    <col min="6906" max="6906" width="29.7265625" style="46" bestFit="1" customWidth="1"/>
    <col min="6907" max="6907" width="43.453125" style="46" bestFit="1" customWidth="1"/>
    <col min="6908" max="6908" width="11.26953125" style="46" customWidth="1"/>
    <col min="6909" max="6909" width="14.453125" style="46" customWidth="1"/>
    <col min="6910" max="6910" width="14.26953125" style="46" bestFit="1" customWidth="1"/>
    <col min="6911" max="6911" width="10" style="46" customWidth="1"/>
    <col min="6912" max="6912" width="9.1796875" style="46"/>
    <col min="6913" max="6913" width="12.81640625" style="46" customWidth="1"/>
    <col min="6914" max="6914" width="9.1796875" style="46"/>
    <col min="6915" max="6915" width="12.1796875" style="46" customWidth="1"/>
    <col min="6916" max="7161" width="9.1796875" style="46"/>
    <col min="7162" max="7162" width="29.7265625" style="46" bestFit="1" customWidth="1"/>
    <col min="7163" max="7163" width="43.453125" style="46" bestFit="1" customWidth="1"/>
    <col min="7164" max="7164" width="11.26953125" style="46" customWidth="1"/>
    <col min="7165" max="7165" width="14.453125" style="46" customWidth="1"/>
    <col min="7166" max="7166" width="14.26953125" style="46" bestFit="1" customWidth="1"/>
    <col min="7167" max="7167" width="10" style="46" customWidth="1"/>
    <col min="7168" max="7168" width="9.1796875" style="46"/>
    <col min="7169" max="7169" width="12.81640625" style="46" customWidth="1"/>
    <col min="7170" max="7170" width="9.1796875" style="46"/>
    <col min="7171" max="7171" width="12.1796875" style="46" customWidth="1"/>
    <col min="7172" max="7417" width="9.1796875" style="46"/>
    <col min="7418" max="7418" width="29.7265625" style="46" bestFit="1" customWidth="1"/>
    <col min="7419" max="7419" width="43.453125" style="46" bestFit="1" customWidth="1"/>
    <col min="7420" max="7420" width="11.26953125" style="46" customWidth="1"/>
    <col min="7421" max="7421" width="14.453125" style="46" customWidth="1"/>
    <col min="7422" max="7422" width="14.26953125" style="46" bestFit="1" customWidth="1"/>
    <col min="7423" max="7423" width="10" style="46" customWidth="1"/>
    <col min="7424" max="7424" width="9.1796875" style="46"/>
    <col min="7425" max="7425" width="12.81640625" style="46" customWidth="1"/>
    <col min="7426" max="7426" width="9.1796875" style="46"/>
    <col min="7427" max="7427" width="12.1796875" style="46" customWidth="1"/>
    <col min="7428" max="7673" width="9.1796875" style="46"/>
    <col min="7674" max="7674" width="29.7265625" style="46" bestFit="1" customWidth="1"/>
    <col min="7675" max="7675" width="43.453125" style="46" bestFit="1" customWidth="1"/>
    <col min="7676" max="7676" width="11.26953125" style="46" customWidth="1"/>
    <col min="7677" max="7677" width="14.453125" style="46" customWidth="1"/>
    <col min="7678" max="7678" width="14.26953125" style="46" bestFit="1" customWidth="1"/>
    <col min="7679" max="7679" width="10" style="46" customWidth="1"/>
    <col min="7680" max="7680" width="9.1796875" style="46"/>
    <col min="7681" max="7681" width="12.81640625" style="46" customWidth="1"/>
    <col min="7682" max="7682" width="9.1796875" style="46"/>
    <col min="7683" max="7683" width="12.1796875" style="46" customWidth="1"/>
    <col min="7684" max="7929" width="9.1796875" style="46"/>
    <col min="7930" max="7930" width="29.7265625" style="46" bestFit="1" customWidth="1"/>
    <col min="7931" max="7931" width="43.453125" style="46" bestFit="1" customWidth="1"/>
    <col min="7932" max="7932" width="11.26953125" style="46" customWidth="1"/>
    <col min="7933" max="7933" width="14.453125" style="46" customWidth="1"/>
    <col min="7934" max="7934" width="14.26953125" style="46" bestFit="1" customWidth="1"/>
    <col min="7935" max="7935" width="10" style="46" customWidth="1"/>
    <col min="7936" max="7936" width="9.1796875" style="46"/>
    <col min="7937" max="7937" width="12.81640625" style="46" customWidth="1"/>
    <col min="7938" max="7938" width="9.1796875" style="46"/>
    <col min="7939" max="7939" width="12.1796875" style="46" customWidth="1"/>
    <col min="7940" max="8185" width="9.1796875" style="46"/>
    <col min="8186" max="8186" width="29.7265625" style="46" bestFit="1" customWidth="1"/>
    <col min="8187" max="8187" width="43.453125" style="46" bestFit="1" customWidth="1"/>
    <col min="8188" max="8188" width="11.26953125" style="46" customWidth="1"/>
    <col min="8189" max="8189" width="14.453125" style="46" customWidth="1"/>
    <col min="8190" max="8190" width="14.26953125" style="46" bestFit="1" customWidth="1"/>
    <col min="8191" max="8191" width="10" style="46" customWidth="1"/>
    <col min="8192" max="8192" width="9.1796875" style="46"/>
    <col min="8193" max="8193" width="12.81640625" style="46" customWidth="1"/>
    <col min="8194" max="8194" width="9.1796875" style="46"/>
    <col min="8195" max="8195" width="12.1796875" style="46" customWidth="1"/>
    <col min="8196" max="8441" width="9.1796875" style="46"/>
    <col min="8442" max="8442" width="29.7265625" style="46" bestFit="1" customWidth="1"/>
    <col min="8443" max="8443" width="43.453125" style="46" bestFit="1" customWidth="1"/>
    <col min="8444" max="8444" width="11.26953125" style="46" customWidth="1"/>
    <col min="8445" max="8445" width="14.453125" style="46" customWidth="1"/>
    <col min="8446" max="8446" width="14.26953125" style="46" bestFit="1" customWidth="1"/>
    <col min="8447" max="8447" width="10" style="46" customWidth="1"/>
    <col min="8448" max="8448" width="9.1796875" style="46"/>
    <col min="8449" max="8449" width="12.81640625" style="46" customWidth="1"/>
    <col min="8450" max="8450" width="9.1796875" style="46"/>
    <col min="8451" max="8451" width="12.1796875" style="46" customWidth="1"/>
    <col min="8452" max="8697" width="9.1796875" style="46"/>
    <col min="8698" max="8698" width="29.7265625" style="46" bestFit="1" customWidth="1"/>
    <col min="8699" max="8699" width="43.453125" style="46" bestFit="1" customWidth="1"/>
    <col min="8700" max="8700" width="11.26953125" style="46" customWidth="1"/>
    <col min="8701" max="8701" width="14.453125" style="46" customWidth="1"/>
    <col min="8702" max="8702" width="14.26953125" style="46" bestFit="1" customWidth="1"/>
    <col min="8703" max="8703" width="10" style="46" customWidth="1"/>
    <col min="8704" max="8704" width="9.1796875" style="46"/>
    <col min="8705" max="8705" width="12.81640625" style="46" customWidth="1"/>
    <col min="8706" max="8706" width="9.1796875" style="46"/>
    <col min="8707" max="8707" width="12.1796875" style="46" customWidth="1"/>
    <col min="8708" max="8953" width="9.1796875" style="46"/>
    <col min="8954" max="8954" width="29.7265625" style="46" bestFit="1" customWidth="1"/>
    <col min="8955" max="8955" width="43.453125" style="46" bestFit="1" customWidth="1"/>
    <col min="8956" max="8956" width="11.26953125" style="46" customWidth="1"/>
    <col min="8957" max="8957" width="14.453125" style="46" customWidth="1"/>
    <col min="8958" max="8958" width="14.26953125" style="46" bestFit="1" customWidth="1"/>
    <col min="8959" max="8959" width="10" style="46" customWidth="1"/>
    <col min="8960" max="8960" width="9.1796875" style="46"/>
    <col min="8961" max="8961" width="12.81640625" style="46" customWidth="1"/>
    <col min="8962" max="8962" width="9.1796875" style="46"/>
    <col min="8963" max="8963" width="12.1796875" style="46" customWidth="1"/>
    <col min="8964" max="9209" width="9.1796875" style="46"/>
    <col min="9210" max="9210" width="29.7265625" style="46" bestFit="1" customWidth="1"/>
    <col min="9211" max="9211" width="43.453125" style="46" bestFit="1" customWidth="1"/>
    <col min="9212" max="9212" width="11.26953125" style="46" customWidth="1"/>
    <col min="9213" max="9213" width="14.453125" style="46" customWidth="1"/>
    <col min="9214" max="9214" width="14.26953125" style="46" bestFit="1" customWidth="1"/>
    <col min="9215" max="9215" width="10" style="46" customWidth="1"/>
    <col min="9216" max="9216" width="9.1796875" style="46"/>
    <col min="9217" max="9217" width="12.81640625" style="46" customWidth="1"/>
    <col min="9218" max="9218" width="9.1796875" style="46"/>
    <col min="9219" max="9219" width="12.1796875" style="46" customWidth="1"/>
    <col min="9220" max="9465" width="9.1796875" style="46"/>
    <col min="9466" max="9466" width="29.7265625" style="46" bestFit="1" customWidth="1"/>
    <col min="9467" max="9467" width="43.453125" style="46" bestFit="1" customWidth="1"/>
    <col min="9468" max="9468" width="11.26953125" style="46" customWidth="1"/>
    <col min="9469" max="9469" width="14.453125" style="46" customWidth="1"/>
    <col min="9470" max="9470" width="14.26953125" style="46" bestFit="1" customWidth="1"/>
    <col min="9471" max="9471" width="10" style="46" customWidth="1"/>
    <col min="9472" max="9472" width="9.1796875" style="46"/>
    <col min="9473" max="9473" width="12.81640625" style="46" customWidth="1"/>
    <col min="9474" max="9474" width="9.1796875" style="46"/>
    <col min="9475" max="9475" width="12.1796875" style="46" customWidth="1"/>
    <col min="9476" max="9721" width="9.1796875" style="46"/>
    <col min="9722" max="9722" width="29.7265625" style="46" bestFit="1" customWidth="1"/>
    <col min="9723" max="9723" width="43.453125" style="46" bestFit="1" customWidth="1"/>
    <col min="9724" max="9724" width="11.26953125" style="46" customWidth="1"/>
    <col min="9725" max="9725" width="14.453125" style="46" customWidth="1"/>
    <col min="9726" max="9726" width="14.26953125" style="46" bestFit="1" customWidth="1"/>
    <col min="9727" max="9727" width="10" style="46" customWidth="1"/>
    <col min="9728" max="9728" width="9.1796875" style="46"/>
    <col min="9729" max="9729" width="12.81640625" style="46" customWidth="1"/>
    <col min="9730" max="9730" width="9.1796875" style="46"/>
    <col min="9731" max="9731" width="12.1796875" style="46" customWidth="1"/>
    <col min="9732" max="9977" width="9.1796875" style="46"/>
    <col min="9978" max="9978" width="29.7265625" style="46" bestFit="1" customWidth="1"/>
    <col min="9979" max="9979" width="43.453125" style="46" bestFit="1" customWidth="1"/>
    <col min="9980" max="9980" width="11.26953125" style="46" customWidth="1"/>
    <col min="9981" max="9981" width="14.453125" style="46" customWidth="1"/>
    <col min="9982" max="9982" width="14.26953125" style="46" bestFit="1" customWidth="1"/>
    <col min="9983" max="9983" width="10" style="46" customWidth="1"/>
    <col min="9984" max="9984" width="9.1796875" style="46"/>
    <col min="9985" max="9985" width="12.81640625" style="46" customWidth="1"/>
    <col min="9986" max="9986" width="9.1796875" style="46"/>
    <col min="9987" max="9987" width="12.1796875" style="46" customWidth="1"/>
    <col min="9988" max="10233" width="9.1796875" style="46"/>
    <col min="10234" max="10234" width="29.7265625" style="46" bestFit="1" customWidth="1"/>
    <col min="10235" max="10235" width="43.453125" style="46" bestFit="1" customWidth="1"/>
    <col min="10236" max="10236" width="11.26953125" style="46" customWidth="1"/>
    <col min="10237" max="10237" width="14.453125" style="46" customWidth="1"/>
    <col min="10238" max="10238" width="14.26953125" style="46" bestFit="1" customWidth="1"/>
    <col min="10239" max="10239" width="10" style="46" customWidth="1"/>
    <col min="10240" max="10240" width="9.1796875" style="46"/>
    <col min="10241" max="10241" width="12.81640625" style="46" customWidth="1"/>
    <col min="10242" max="10242" width="9.1796875" style="46"/>
    <col min="10243" max="10243" width="12.1796875" style="46" customWidth="1"/>
    <col min="10244" max="10489" width="9.1796875" style="46"/>
    <col min="10490" max="10490" width="29.7265625" style="46" bestFit="1" customWidth="1"/>
    <col min="10491" max="10491" width="43.453125" style="46" bestFit="1" customWidth="1"/>
    <col min="10492" max="10492" width="11.26953125" style="46" customWidth="1"/>
    <col min="10493" max="10493" width="14.453125" style="46" customWidth="1"/>
    <col min="10494" max="10494" width="14.26953125" style="46" bestFit="1" customWidth="1"/>
    <col min="10495" max="10495" width="10" style="46" customWidth="1"/>
    <col min="10496" max="10496" width="9.1796875" style="46"/>
    <col min="10497" max="10497" width="12.81640625" style="46" customWidth="1"/>
    <col min="10498" max="10498" width="9.1796875" style="46"/>
    <col min="10499" max="10499" width="12.1796875" style="46" customWidth="1"/>
    <col min="10500" max="10745" width="9.1796875" style="46"/>
    <col min="10746" max="10746" width="29.7265625" style="46" bestFit="1" customWidth="1"/>
    <col min="10747" max="10747" width="43.453125" style="46" bestFit="1" customWidth="1"/>
    <col min="10748" max="10748" width="11.26953125" style="46" customWidth="1"/>
    <col min="10749" max="10749" width="14.453125" style="46" customWidth="1"/>
    <col min="10750" max="10750" width="14.26953125" style="46" bestFit="1" customWidth="1"/>
    <col min="10751" max="10751" width="10" style="46" customWidth="1"/>
    <col min="10752" max="10752" width="9.1796875" style="46"/>
    <col min="10753" max="10753" width="12.81640625" style="46" customWidth="1"/>
    <col min="10754" max="10754" width="9.1796875" style="46"/>
    <col min="10755" max="10755" width="12.1796875" style="46" customWidth="1"/>
    <col min="10756" max="11001" width="9.1796875" style="46"/>
    <col min="11002" max="11002" width="29.7265625" style="46" bestFit="1" customWidth="1"/>
    <col min="11003" max="11003" width="43.453125" style="46" bestFit="1" customWidth="1"/>
    <col min="11004" max="11004" width="11.26953125" style="46" customWidth="1"/>
    <col min="11005" max="11005" width="14.453125" style="46" customWidth="1"/>
    <col min="11006" max="11006" width="14.26953125" style="46" bestFit="1" customWidth="1"/>
    <col min="11007" max="11007" width="10" style="46" customWidth="1"/>
    <col min="11008" max="11008" width="9.1796875" style="46"/>
    <col min="11009" max="11009" width="12.81640625" style="46" customWidth="1"/>
    <col min="11010" max="11010" width="9.1796875" style="46"/>
    <col min="11011" max="11011" width="12.1796875" style="46" customWidth="1"/>
    <col min="11012" max="11257" width="9.1796875" style="46"/>
    <col min="11258" max="11258" width="29.7265625" style="46" bestFit="1" customWidth="1"/>
    <col min="11259" max="11259" width="43.453125" style="46" bestFit="1" customWidth="1"/>
    <col min="11260" max="11260" width="11.26953125" style="46" customWidth="1"/>
    <col min="11261" max="11261" width="14.453125" style="46" customWidth="1"/>
    <col min="11262" max="11262" width="14.26953125" style="46" bestFit="1" customWidth="1"/>
    <col min="11263" max="11263" width="10" style="46" customWidth="1"/>
    <col min="11264" max="11264" width="9.1796875" style="46"/>
    <col min="11265" max="11265" width="12.81640625" style="46" customWidth="1"/>
    <col min="11266" max="11266" width="9.1796875" style="46"/>
    <col min="11267" max="11267" width="12.1796875" style="46" customWidth="1"/>
    <col min="11268" max="11513" width="9.1796875" style="46"/>
    <col min="11514" max="11514" width="29.7265625" style="46" bestFit="1" customWidth="1"/>
    <col min="11515" max="11515" width="43.453125" style="46" bestFit="1" customWidth="1"/>
    <col min="11516" max="11516" width="11.26953125" style="46" customWidth="1"/>
    <col min="11517" max="11517" width="14.453125" style="46" customWidth="1"/>
    <col min="11518" max="11518" width="14.26953125" style="46" bestFit="1" customWidth="1"/>
    <col min="11519" max="11519" width="10" style="46" customWidth="1"/>
    <col min="11520" max="11520" width="9.1796875" style="46"/>
    <col min="11521" max="11521" width="12.81640625" style="46" customWidth="1"/>
    <col min="11522" max="11522" width="9.1796875" style="46"/>
    <col min="11523" max="11523" width="12.1796875" style="46" customWidth="1"/>
    <col min="11524" max="11769" width="9.1796875" style="46"/>
    <col min="11770" max="11770" width="29.7265625" style="46" bestFit="1" customWidth="1"/>
    <col min="11771" max="11771" width="43.453125" style="46" bestFit="1" customWidth="1"/>
    <col min="11772" max="11772" width="11.26953125" style="46" customWidth="1"/>
    <col min="11773" max="11773" width="14.453125" style="46" customWidth="1"/>
    <col min="11774" max="11774" width="14.26953125" style="46" bestFit="1" customWidth="1"/>
    <col min="11775" max="11775" width="10" style="46" customWidth="1"/>
    <col min="11776" max="11776" width="9.1796875" style="46"/>
    <col min="11777" max="11777" width="12.81640625" style="46" customWidth="1"/>
    <col min="11778" max="11778" width="9.1796875" style="46"/>
    <col min="11779" max="11779" width="12.1796875" style="46" customWidth="1"/>
    <col min="11780" max="12025" width="9.1796875" style="46"/>
    <col min="12026" max="12026" width="29.7265625" style="46" bestFit="1" customWidth="1"/>
    <col min="12027" max="12027" width="43.453125" style="46" bestFit="1" customWidth="1"/>
    <col min="12028" max="12028" width="11.26953125" style="46" customWidth="1"/>
    <col min="12029" max="12029" width="14.453125" style="46" customWidth="1"/>
    <col min="12030" max="12030" width="14.26953125" style="46" bestFit="1" customWidth="1"/>
    <col min="12031" max="12031" width="10" style="46" customWidth="1"/>
    <col min="12032" max="12032" width="9.1796875" style="46"/>
    <col min="12033" max="12033" width="12.81640625" style="46" customWidth="1"/>
    <col min="12034" max="12034" width="9.1796875" style="46"/>
    <col min="12035" max="12035" width="12.1796875" style="46" customWidth="1"/>
    <col min="12036" max="12281" width="9.1796875" style="46"/>
    <col min="12282" max="12282" width="29.7265625" style="46" bestFit="1" customWidth="1"/>
    <col min="12283" max="12283" width="43.453125" style="46" bestFit="1" customWidth="1"/>
    <col min="12284" max="12284" width="11.26953125" style="46" customWidth="1"/>
    <col min="12285" max="12285" width="14.453125" style="46" customWidth="1"/>
    <col min="12286" max="12286" width="14.26953125" style="46" bestFit="1" customWidth="1"/>
    <col min="12287" max="12287" width="10" style="46" customWidth="1"/>
    <col min="12288" max="12288" width="9.1796875" style="46"/>
    <col min="12289" max="12289" width="12.81640625" style="46" customWidth="1"/>
    <col min="12290" max="12290" width="9.1796875" style="46"/>
    <col min="12291" max="12291" width="12.1796875" style="46" customWidth="1"/>
    <col min="12292" max="12537" width="9.1796875" style="46"/>
    <col min="12538" max="12538" width="29.7265625" style="46" bestFit="1" customWidth="1"/>
    <col min="12539" max="12539" width="43.453125" style="46" bestFit="1" customWidth="1"/>
    <col min="12540" max="12540" width="11.26953125" style="46" customWidth="1"/>
    <col min="12541" max="12541" width="14.453125" style="46" customWidth="1"/>
    <col min="12542" max="12542" width="14.26953125" style="46" bestFit="1" customWidth="1"/>
    <col min="12543" max="12543" width="10" style="46" customWidth="1"/>
    <col min="12544" max="12544" width="9.1796875" style="46"/>
    <col min="12545" max="12545" width="12.81640625" style="46" customWidth="1"/>
    <col min="12546" max="12546" width="9.1796875" style="46"/>
    <col min="12547" max="12547" width="12.1796875" style="46" customWidth="1"/>
    <col min="12548" max="12793" width="9.1796875" style="46"/>
    <col min="12794" max="12794" width="29.7265625" style="46" bestFit="1" customWidth="1"/>
    <col min="12795" max="12795" width="43.453125" style="46" bestFit="1" customWidth="1"/>
    <col min="12796" max="12796" width="11.26953125" style="46" customWidth="1"/>
    <col min="12797" max="12797" width="14.453125" style="46" customWidth="1"/>
    <col min="12798" max="12798" width="14.26953125" style="46" bestFit="1" customWidth="1"/>
    <col min="12799" max="12799" width="10" style="46" customWidth="1"/>
    <col min="12800" max="12800" width="9.1796875" style="46"/>
    <col min="12801" max="12801" width="12.81640625" style="46" customWidth="1"/>
    <col min="12802" max="12802" width="9.1796875" style="46"/>
    <col min="12803" max="12803" width="12.1796875" style="46" customWidth="1"/>
    <col min="12804" max="13049" width="9.1796875" style="46"/>
    <col min="13050" max="13050" width="29.7265625" style="46" bestFit="1" customWidth="1"/>
    <col min="13051" max="13051" width="43.453125" style="46" bestFit="1" customWidth="1"/>
    <col min="13052" max="13052" width="11.26953125" style="46" customWidth="1"/>
    <col min="13053" max="13053" width="14.453125" style="46" customWidth="1"/>
    <col min="13054" max="13054" width="14.26953125" style="46" bestFit="1" customWidth="1"/>
    <col min="13055" max="13055" width="10" style="46" customWidth="1"/>
    <col min="13056" max="13056" width="9.1796875" style="46"/>
    <col min="13057" max="13057" width="12.81640625" style="46" customWidth="1"/>
    <col min="13058" max="13058" width="9.1796875" style="46"/>
    <col min="13059" max="13059" width="12.1796875" style="46" customWidth="1"/>
    <col min="13060" max="13305" width="9.1796875" style="46"/>
    <col min="13306" max="13306" width="29.7265625" style="46" bestFit="1" customWidth="1"/>
    <col min="13307" max="13307" width="43.453125" style="46" bestFit="1" customWidth="1"/>
    <col min="13308" max="13308" width="11.26953125" style="46" customWidth="1"/>
    <col min="13309" max="13309" width="14.453125" style="46" customWidth="1"/>
    <col min="13310" max="13310" width="14.26953125" style="46" bestFit="1" customWidth="1"/>
    <col min="13311" max="13311" width="10" style="46" customWidth="1"/>
    <col min="13312" max="13312" width="9.1796875" style="46"/>
    <col min="13313" max="13313" width="12.81640625" style="46" customWidth="1"/>
    <col min="13314" max="13314" width="9.1796875" style="46"/>
    <col min="13315" max="13315" width="12.1796875" style="46" customWidth="1"/>
    <col min="13316" max="13561" width="9.1796875" style="46"/>
    <col min="13562" max="13562" width="29.7265625" style="46" bestFit="1" customWidth="1"/>
    <col min="13563" max="13563" width="43.453125" style="46" bestFit="1" customWidth="1"/>
    <col min="13564" max="13564" width="11.26953125" style="46" customWidth="1"/>
    <col min="13565" max="13565" width="14.453125" style="46" customWidth="1"/>
    <col min="13566" max="13566" width="14.26953125" style="46" bestFit="1" customWidth="1"/>
    <col min="13567" max="13567" width="10" style="46" customWidth="1"/>
    <col min="13568" max="13568" width="9.1796875" style="46"/>
    <col min="13569" max="13569" width="12.81640625" style="46" customWidth="1"/>
    <col min="13570" max="13570" width="9.1796875" style="46"/>
    <col min="13571" max="13571" width="12.1796875" style="46" customWidth="1"/>
    <col min="13572" max="13817" width="9.1796875" style="46"/>
    <col min="13818" max="13818" width="29.7265625" style="46" bestFit="1" customWidth="1"/>
    <col min="13819" max="13819" width="43.453125" style="46" bestFit="1" customWidth="1"/>
    <col min="13820" max="13820" width="11.26953125" style="46" customWidth="1"/>
    <col min="13821" max="13821" width="14.453125" style="46" customWidth="1"/>
    <col min="13822" max="13822" width="14.26953125" style="46" bestFit="1" customWidth="1"/>
    <col min="13823" max="13823" width="10" style="46" customWidth="1"/>
    <col min="13824" max="13824" width="9.1796875" style="46"/>
    <col min="13825" max="13825" width="12.81640625" style="46" customWidth="1"/>
    <col min="13826" max="13826" width="9.1796875" style="46"/>
    <col min="13827" max="13827" width="12.1796875" style="46" customWidth="1"/>
    <col min="13828" max="14073" width="9.1796875" style="46"/>
    <col min="14074" max="14074" width="29.7265625" style="46" bestFit="1" customWidth="1"/>
    <col min="14075" max="14075" width="43.453125" style="46" bestFit="1" customWidth="1"/>
    <col min="14076" max="14076" width="11.26953125" style="46" customWidth="1"/>
    <col min="14077" max="14077" width="14.453125" style="46" customWidth="1"/>
    <col min="14078" max="14078" width="14.26953125" style="46" bestFit="1" customWidth="1"/>
    <col min="14079" max="14079" width="10" style="46" customWidth="1"/>
    <col min="14080" max="14080" width="9.1796875" style="46"/>
    <col min="14081" max="14081" width="12.81640625" style="46" customWidth="1"/>
    <col min="14082" max="14082" width="9.1796875" style="46"/>
    <col min="14083" max="14083" width="12.1796875" style="46" customWidth="1"/>
    <col min="14084" max="14329" width="9.1796875" style="46"/>
    <col min="14330" max="14330" width="29.7265625" style="46" bestFit="1" customWidth="1"/>
    <col min="14331" max="14331" width="43.453125" style="46" bestFit="1" customWidth="1"/>
    <col min="14332" max="14332" width="11.26953125" style="46" customWidth="1"/>
    <col min="14333" max="14333" width="14.453125" style="46" customWidth="1"/>
    <col min="14334" max="14334" width="14.26953125" style="46" bestFit="1" customWidth="1"/>
    <col min="14335" max="14335" width="10" style="46" customWidth="1"/>
    <col min="14336" max="14336" width="9.1796875" style="46"/>
    <col min="14337" max="14337" width="12.81640625" style="46" customWidth="1"/>
    <col min="14338" max="14338" width="9.1796875" style="46"/>
    <col min="14339" max="14339" width="12.1796875" style="46" customWidth="1"/>
    <col min="14340" max="14585" width="9.1796875" style="46"/>
    <col min="14586" max="14586" width="29.7265625" style="46" bestFit="1" customWidth="1"/>
    <col min="14587" max="14587" width="43.453125" style="46" bestFit="1" customWidth="1"/>
    <col min="14588" max="14588" width="11.26953125" style="46" customWidth="1"/>
    <col min="14589" max="14589" width="14.453125" style="46" customWidth="1"/>
    <col min="14590" max="14590" width="14.26953125" style="46" bestFit="1" customWidth="1"/>
    <col min="14591" max="14591" width="10" style="46" customWidth="1"/>
    <col min="14592" max="14592" width="9.1796875" style="46"/>
    <col min="14593" max="14593" width="12.81640625" style="46" customWidth="1"/>
    <col min="14594" max="14594" width="9.1796875" style="46"/>
    <col min="14595" max="14595" width="12.1796875" style="46" customWidth="1"/>
    <col min="14596" max="14841" width="9.1796875" style="46"/>
    <col min="14842" max="14842" width="29.7265625" style="46" bestFit="1" customWidth="1"/>
    <col min="14843" max="14843" width="43.453125" style="46" bestFit="1" customWidth="1"/>
    <col min="14844" max="14844" width="11.26953125" style="46" customWidth="1"/>
    <col min="14845" max="14845" width="14.453125" style="46" customWidth="1"/>
    <col min="14846" max="14846" width="14.26953125" style="46" bestFit="1" customWidth="1"/>
    <col min="14847" max="14847" width="10" style="46" customWidth="1"/>
    <col min="14848" max="14848" width="9.1796875" style="46"/>
    <col min="14849" max="14849" width="12.81640625" style="46" customWidth="1"/>
    <col min="14850" max="14850" width="9.1796875" style="46"/>
    <col min="14851" max="14851" width="12.1796875" style="46" customWidth="1"/>
    <col min="14852" max="15097" width="9.1796875" style="46"/>
    <col min="15098" max="15098" width="29.7265625" style="46" bestFit="1" customWidth="1"/>
    <col min="15099" max="15099" width="43.453125" style="46" bestFit="1" customWidth="1"/>
    <col min="15100" max="15100" width="11.26953125" style="46" customWidth="1"/>
    <col min="15101" max="15101" width="14.453125" style="46" customWidth="1"/>
    <col min="15102" max="15102" width="14.26953125" style="46" bestFit="1" customWidth="1"/>
    <col min="15103" max="15103" width="10" style="46" customWidth="1"/>
    <col min="15104" max="15104" width="9.1796875" style="46"/>
    <col min="15105" max="15105" width="12.81640625" style="46" customWidth="1"/>
    <col min="15106" max="15106" width="9.1796875" style="46"/>
    <col min="15107" max="15107" width="12.1796875" style="46" customWidth="1"/>
    <col min="15108" max="15353" width="9.1796875" style="46"/>
    <col min="15354" max="15354" width="29.7265625" style="46" bestFit="1" customWidth="1"/>
    <col min="15355" max="15355" width="43.453125" style="46" bestFit="1" customWidth="1"/>
    <col min="15356" max="15356" width="11.26953125" style="46" customWidth="1"/>
    <col min="15357" max="15357" width="14.453125" style="46" customWidth="1"/>
    <col min="15358" max="15358" width="14.26953125" style="46" bestFit="1" customWidth="1"/>
    <col min="15359" max="15359" width="10" style="46" customWidth="1"/>
    <col min="15360" max="15360" width="9.1796875" style="46"/>
    <col min="15361" max="15361" width="12.81640625" style="46" customWidth="1"/>
    <col min="15362" max="15362" width="9.1796875" style="46"/>
    <col min="15363" max="15363" width="12.1796875" style="46" customWidth="1"/>
    <col min="15364" max="15609" width="9.1796875" style="46"/>
    <col min="15610" max="15610" width="29.7265625" style="46" bestFit="1" customWidth="1"/>
    <col min="15611" max="15611" width="43.453125" style="46" bestFit="1" customWidth="1"/>
    <col min="15612" max="15612" width="11.26953125" style="46" customWidth="1"/>
    <col min="15613" max="15613" width="14.453125" style="46" customWidth="1"/>
    <col min="15614" max="15614" width="14.26953125" style="46" bestFit="1" customWidth="1"/>
    <col min="15615" max="15615" width="10" style="46" customWidth="1"/>
    <col min="15616" max="15616" width="9.1796875" style="46"/>
    <col min="15617" max="15617" width="12.81640625" style="46" customWidth="1"/>
    <col min="15618" max="15618" width="9.1796875" style="46"/>
    <col min="15619" max="15619" width="12.1796875" style="46" customWidth="1"/>
    <col min="15620" max="15865" width="9.1796875" style="46"/>
    <col min="15866" max="15866" width="29.7265625" style="46" bestFit="1" customWidth="1"/>
    <col min="15867" max="15867" width="43.453125" style="46" bestFit="1" customWidth="1"/>
    <col min="15868" max="15868" width="11.26953125" style="46" customWidth="1"/>
    <col min="15869" max="15869" width="14.453125" style="46" customWidth="1"/>
    <col min="15870" max="15870" width="14.26953125" style="46" bestFit="1" customWidth="1"/>
    <col min="15871" max="15871" width="10" style="46" customWidth="1"/>
    <col min="15872" max="15872" width="9.1796875" style="46"/>
    <col min="15873" max="15873" width="12.81640625" style="46" customWidth="1"/>
    <col min="15874" max="15874" width="9.1796875" style="46"/>
    <col min="15875" max="15875" width="12.1796875" style="46" customWidth="1"/>
    <col min="15876" max="16121" width="9.1796875" style="46"/>
    <col min="16122" max="16122" width="29.7265625" style="46" bestFit="1" customWidth="1"/>
    <col min="16123" max="16123" width="43.453125" style="46" bestFit="1" customWidth="1"/>
    <col min="16124" max="16124" width="11.26953125" style="46" customWidth="1"/>
    <col min="16125" max="16125" width="14.453125" style="46" customWidth="1"/>
    <col min="16126" max="16126" width="14.26953125" style="46" bestFit="1" customWidth="1"/>
    <col min="16127" max="16127" width="10" style="46" customWidth="1"/>
    <col min="16128" max="16128" width="9.1796875" style="46"/>
    <col min="16129" max="16129" width="12.81640625" style="46" customWidth="1"/>
    <col min="16130" max="16130" width="9.1796875" style="46"/>
    <col min="16131" max="16131" width="12.1796875" style="46" customWidth="1"/>
    <col min="16132" max="16384" width="9.1796875" style="46"/>
  </cols>
  <sheetData>
    <row r="1" spans="1:10" ht="18" x14ac:dyDescent="0.25">
      <c r="A1" s="337" t="s">
        <v>125</v>
      </c>
      <c r="B1" s="338"/>
      <c r="C1" s="338"/>
      <c r="D1" s="338"/>
      <c r="E1" s="338"/>
      <c r="F1" s="338"/>
      <c r="G1" s="338"/>
      <c r="H1" s="338"/>
    </row>
    <row r="2" spans="1:10" ht="18" customHeight="1" x14ac:dyDescent="0.35">
      <c r="A2" s="339" t="s">
        <v>96</v>
      </c>
      <c r="B2" s="339"/>
      <c r="C2" s="339"/>
      <c r="D2" s="339"/>
      <c r="E2" s="339"/>
      <c r="F2" s="339"/>
      <c r="G2" s="339"/>
      <c r="H2" s="339"/>
    </row>
    <row r="3" spans="1:10" ht="17.5" x14ac:dyDescent="0.35">
      <c r="A3" s="339" t="s">
        <v>144</v>
      </c>
      <c r="B3" s="339"/>
      <c r="C3" s="339"/>
      <c r="D3" s="339"/>
      <c r="E3" s="339"/>
      <c r="F3" s="339"/>
      <c r="G3" s="339"/>
      <c r="H3" s="339"/>
    </row>
    <row r="4" spans="1:10" ht="17.5" x14ac:dyDescent="0.35">
      <c r="A4" s="343" t="s">
        <v>145</v>
      </c>
      <c r="B4" s="343"/>
      <c r="C4" s="343"/>
      <c r="D4" s="343"/>
      <c r="E4" s="343"/>
      <c r="F4" s="343"/>
      <c r="G4" s="343"/>
      <c r="H4" s="343"/>
    </row>
    <row r="5" spans="1:10" ht="17.5" x14ac:dyDescent="0.35">
      <c r="A5" s="344" t="s">
        <v>129</v>
      </c>
      <c r="B5" s="344"/>
      <c r="C5" s="344"/>
      <c r="D5" s="344"/>
      <c r="E5" s="344"/>
      <c r="F5" s="344"/>
      <c r="G5" s="344"/>
      <c r="H5" s="344"/>
    </row>
    <row r="6" spans="1:10" ht="15.5" x14ac:dyDescent="0.35">
      <c r="A6" s="47" t="s">
        <v>114</v>
      </c>
      <c r="C6" s="74"/>
      <c r="D6" s="74"/>
      <c r="E6" s="74"/>
      <c r="F6" s="74"/>
      <c r="G6" s="74"/>
      <c r="H6" s="74"/>
    </row>
    <row r="7" spans="1:10" s="61" customFormat="1" ht="26" x14ac:dyDescent="0.3">
      <c r="A7" s="70"/>
      <c r="B7" s="71" t="s">
        <v>137</v>
      </c>
      <c r="C7" s="72" t="s">
        <v>1</v>
      </c>
      <c r="D7" s="71" t="s">
        <v>120</v>
      </c>
      <c r="E7" s="71" t="s">
        <v>121</v>
      </c>
      <c r="F7" s="71" t="s">
        <v>124</v>
      </c>
      <c r="G7" s="71" t="s">
        <v>122</v>
      </c>
      <c r="H7" s="71" t="s">
        <v>123</v>
      </c>
      <c r="I7" s="73" t="s">
        <v>0</v>
      </c>
      <c r="J7" s="73" t="s">
        <v>99</v>
      </c>
    </row>
    <row r="8" spans="1:10" x14ac:dyDescent="0.25">
      <c r="A8" s="69">
        <v>1</v>
      </c>
      <c r="B8" s="54" t="s">
        <v>326</v>
      </c>
      <c r="C8" s="75" t="s">
        <v>327</v>
      </c>
      <c r="D8" s="76">
        <v>10</v>
      </c>
      <c r="E8" s="57">
        <v>13</v>
      </c>
      <c r="F8" s="1">
        <f>D8*E8</f>
        <v>130</v>
      </c>
      <c r="G8" s="60">
        <v>0.05</v>
      </c>
      <c r="H8" s="45">
        <f>F8*G8</f>
        <v>6.5</v>
      </c>
      <c r="I8" s="77">
        <v>106282.86</v>
      </c>
      <c r="J8" s="77">
        <v>143211.07</v>
      </c>
    </row>
    <row r="9" spans="1:10" x14ac:dyDescent="0.25">
      <c r="A9" s="69">
        <v>2</v>
      </c>
      <c r="B9" s="56"/>
      <c r="C9" s="75"/>
      <c r="D9" s="76"/>
      <c r="E9" s="57"/>
      <c r="F9" s="1">
        <f>D9*E9</f>
        <v>0</v>
      </c>
      <c r="G9" s="60"/>
      <c r="H9" s="45">
        <f>F9*G9</f>
        <v>0</v>
      </c>
      <c r="I9" s="77">
        <v>83535.86</v>
      </c>
      <c r="J9" s="77">
        <v>110943.31</v>
      </c>
    </row>
    <row r="10" spans="1:10" x14ac:dyDescent="0.25">
      <c r="A10" s="69">
        <v>3</v>
      </c>
      <c r="B10" s="54"/>
      <c r="C10" s="75"/>
      <c r="D10" s="76"/>
      <c r="E10" s="57"/>
      <c r="F10" s="1">
        <f t="shared" ref="F10:F33" si="0">D10*E10</f>
        <v>0</v>
      </c>
      <c r="G10" s="60"/>
      <c r="H10" s="45">
        <f t="shared" ref="H10:H33" si="1">F10*G10</f>
        <v>0</v>
      </c>
      <c r="I10" s="77">
        <v>87209.02</v>
      </c>
      <c r="J10" s="77">
        <v>119346.89</v>
      </c>
    </row>
    <row r="11" spans="1:10" x14ac:dyDescent="0.25">
      <c r="A11" s="69">
        <v>4</v>
      </c>
      <c r="B11" s="56"/>
      <c r="C11" s="75"/>
      <c r="D11" s="76"/>
      <c r="E11" s="58"/>
      <c r="F11" s="1">
        <f t="shared" si="0"/>
        <v>0</v>
      </c>
      <c r="G11" s="60"/>
      <c r="H11" s="45">
        <f t="shared" si="1"/>
        <v>0</v>
      </c>
      <c r="I11" s="77">
        <v>75033.03</v>
      </c>
      <c r="J11" s="77">
        <v>99261.759999999995</v>
      </c>
    </row>
    <row r="12" spans="1:10" x14ac:dyDescent="0.25">
      <c r="A12" s="69">
        <v>5</v>
      </c>
      <c r="B12" s="56"/>
      <c r="C12" s="75"/>
      <c r="D12" s="76"/>
      <c r="E12" s="58"/>
      <c r="F12" s="1">
        <f t="shared" si="0"/>
        <v>0</v>
      </c>
      <c r="G12" s="60"/>
      <c r="H12" s="45">
        <f t="shared" si="1"/>
        <v>0</v>
      </c>
      <c r="I12" s="77">
        <v>46357.56</v>
      </c>
      <c r="J12" s="77">
        <v>67995.38</v>
      </c>
    </row>
    <row r="13" spans="1:10" x14ac:dyDescent="0.25">
      <c r="A13" s="69">
        <v>6</v>
      </c>
      <c r="B13" s="56"/>
      <c r="C13" s="75"/>
      <c r="D13" s="76"/>
      <c r="E13" s="58"/>
      <c r="F13" s="1">
        <f t="shared" si="0"/>
        <v>0</v>
      </c>
      <c r="G13" s="60"/>
      <c r="H13" s="45">
        <f t="shared" si="1"/>
        <v>0</v>
      </c>
      <c r="I13" s="77">
        <v>39583.800000000003</v>
      </c>
      <c r="J13" s="77">
        <v>59145.07</v>
      </c>
    </row>
    <row r="14" spans="1:10" x14ac:dyDescent="0.25">
      <c r="A14" s="69">
        <v>7</v>
      </c>
      <c r="B14" s="56"/>
      <c r="C14" s="75"/>
      <c r="D14" s="76"/>
      <c r="E14" s="59"/>
      <c r="F14" s="1">
        <f t="shared" si="0"/>
        <v>0</v>
      </c>
      <c r="G14" s="60"/>
      <c r="H14" s="45">
        <f t="shared" si="1"/>
        <v>0</v>
      </c>
      <c r="I14" s="77">
        <v>36406.800000000003</v>
      </c>
      <c r="J14" s="77">
        <v>50860.56</v>
      </c>
    </row>
    <row r="15" spans="1:10" x14ac:dyDescent="0.25">
      <c r="A15" s="69">
        <v>8</v>
      </c>
      <c r="B15" s="56"/>
      <c r="C15" s="75"/>
      <c r="D15" s="76"/>
      <c r="E15" s="59"/>
      <c r="F15" s="1">
        <f t="shared" si="0"/>
        <v>0</v>
      </c>
      <c r="G15" s="60"/>
      <c r="H15" s="45">
        <f t="shared" si="1"/>
        <v>0</v>
      </c>
      <c r="I15" s="77">
        <v>84249.94</v>
      </c>
      <c r="J15" s="77">
        <v>119820.42</v>
      </c>
    </row>
    <row r="16" spans="1:10" x14ac:dyDescent="0.25">
      <c r="A16" s="69">
        <v>9</v>
      </c>
      <c r="B16" s="56"/>
      <c r="C16" s="78"/>
      <c r="D16" s="76"/>
      <c r="E16" s="59"/>
      <c r="F16" s="1">
        <f t="shared" si="0"/>
        <v>0</v>
      </c>
      <c r="G16" s="60"/>
      <c r="H16" s="45">
        <f t="shared" si="1"/>
        <v>0</v>
      </c>
      <c r="I16" s="77">
        <v>33009.96</v>
      </c>
      <c r="J16" s="77">
        <v>46597.96</v>
      </c>
    </row>
    <row r="17" spans="1:14" x14ac:dyDescent="0.25">
      <c r="A17" s="69">
        <v>10</v>
      </c>
      <c r="B17" s="56"/>
      <c r="C17" s="75"/>
      <c r="D17" s="76"/>
      <c r="E17" s="59"/>
      <c r="F17" s="1">
        <f t="shared" si="0"/>
        <v>0</v>
      </c>
      <c r="G17" s="60"/>
      <c r="H17" s="45">
        <f t="shared" si="1"/>
        <v>0</v>
      </c>
      <c r="I17" s="77">
        <v>48348.75</v>
      </c>
      <c r="J17" s="77">
        <v>69939.19</v>
      </c>
    </row>
    <row r="18" spans="1:14" x14ac:dyDescent="0.25">
      <c r="A18" s="69">
        <v>11</v>
      </c>
      <c r="B18" s="56"/>
      <c r="C18" s="75"/>
      <c r="D18" s="76"/>
      <c r="E18" s="59"/>
      <c r="F18" s="1">
        <f t="shared" si="0"/>
        <v>0</v>
      </c>
      <c r="G18" s="60"/>
      <c r="H18" s="45">
        <f t="shared" si="1"/>
        <v>0</v>
      </c>
      <c r="I18" s="77">
        <v>38205.96</v>
      </c>
      <c r="J18" s="77">
        <v>53059.22</v>
      </c>
      <c r="N18" s="79"/>
    </row>
    <row r="19" spans="1:14" x14ac:dyDescent="0.25">
      <c r="A19" s="69">
        <v>12</v>
      </c>
      <c r="B19" s="55"/>
      <c r="C19" s="75"/>
      <c r="D19" s="76"/>
      <c r="E19" s="59"/>
      <c r="F19" s="1">
        <f t="shared" si="0"/>
        <v>0</v>
      </c>
      <c r="G19" s="60"/>
      <c r="H19" s="45">
        <f t="shared" si="1"/>
        <v>0</v>
      </c>
      <c r="I19" s="77">
        <v>43649.4</v>
      </c>
      <c r="J19" s="77">
        <v>68827.81</v>
      </c>
    </row>
    <row r="20" spans="1:14" x14ac:dyDescent="0.25">
      <c r="A20" s="69">
        <v>13</v>
      </c>
      <c r="B20" s="55"/>
      <c r="C20" s="75"/>
      <c r="D20" s="76"/>
      <c r="E20" s="59"/>
      <c r="F20" s="1">
        <f t="shared" si="0"/>
        <v>0</v>
      </c>
      <c r="G20" s="60"/>
      <c r="H20" s="45">
        <f t="shared" si="1"/>
        <v>0</v>
      </c>
      <c r="I20" s="77">
        <v>41751.599999999999</v>
      </c>
      <c r="J20" s="77">
        <v>61527.32</v>
      </c>
    </row>
    <row r="21" spans="1:14" x14ac:dyDescent="0.25">
      <c r="A21" s="69">
        <v>14</v>
      </c>
      <c r="B21" s="55"/>
      <c r="C21" s="75"/>
      <c r="D21" s="76"/>
      <c r="E21" s="59"/>
      <c r="F21" s="1">
        <f t="shared" si="0"/>
        <v>0</v>
      </c>
      <c r="G21" s="60"/>
      <c r="H21" s="45">
        <f t="shared" si="1"/>
        <v>0</v>
      </c>
      <c r="I21" s="77">
        <v>41128.800000000003</v>
      </c>
      <c r="J21" s="77">
        <v>61415.3</v>
      </c>
    </row>
    <row r="22" spans="1:14" x14ac:dyDescent="0.25">
      <c r="A22" s="69">
        <v>15</v>
      </c>
      <c r="B22" s="56"/>
      <c r="C22" s="56"/>
      <c r="D22" s="76"/>
      <c r="E22" s="59"/>
      <c r="F22" s="1">
        <f t="shared" si="0"/>
        <v>0</v>
      </c>
      <c r="G22" s="60"/>
      <c r="H22" s="45">
        <f t="shared" si="1"/>
        <v>0</v>
      </c>
      <c r="I22" s="77">
        <v>30925.8</v>
      </c>
      <c r="J22" s="77">
        <v>52838.06</v>
      </c>
    </row>
    <row r="23" spans="1:14" x14ac:dyDescent="0.25">
      <c r="A23" s="69">
        <v>16</v>
      </c>
      <c r="B23" s="56"/>
      <c r="C23" s="76"/>
      <c r="D23" s="76"/>
      <c r="E23" s="59"/>
      <c r="F23" s="1">
        <f t="shared" si="0"/>
        <v>0</v>
      </c>
      <c r="G23" s="60"/>
      <c r="H23" s="45">
        <f t="shared" si="1"/>
        <v>0</v>
      </c>
      <c r="I23" s="77">
        <v>49575</v>
      </c>
      <c r="J23" s="77">
        <v>62660.06</v>
      </c>
    </row>
    <row r="24" spans="1:14" x14ac:dyDescent="0.25">
      <c r="A24" s="69">
        <v>17</v>
      </c>
      <c r="B24" s="56"/>
      <c r="C24" s="76"/>
      <c r="D24" s="76"/>
      <c r="E24" s="59"/>
      <c r="F24" s="1">
        <f t="shared" si="0"/>
        <v>0</v>
      </c>
      <c r="G24" s="60"/>
      <c r="H24" s="45">
        <f t="shared" si="1"/>
        <v>0</v>
      </c>
      <c r="I24" s="77"/>
      <c r="J24" s="77"/>
    </row>
    <row r="25" spans="1:14" x14ac:dyDescent="0.25">
      <c r="A25" s="69">
        <v>18</v>
      </c>
      <c r="B25" s="56"/>
      <c r="C25" s="76"/>
      <c r="D25" s="76"/>
      <c r="E25" s="59"/>
      <c r="F25" s="1">
        <f t="shared" si="0"/>
        <v>0</v>
      </c>
      <c r="G25" s="60"/>
      <c r="H25" s="45">
        <f t="shared" si="1"/>
        <v>0</v>
      </c>
      <c r="I25" s="77"/>
      <c r="J25" s="77"/>
    </row>
    <row r="26" spans="1:14" x14ac:dyDescent="0.25">
      <c r="A26" s="69">
        <v>19</v>
      </c>
      <c r="B26" s="56"/>
      <c r="C26" s="76"/>
      <c r="D26" s="76"/>
      <c r="E26" s="59"/>
      <c r="F26" s="1">
        <f t="shared" si="0"/>
        <v>0</v>
      </c>
      <c r="G26" s="60"/>
      <c r="H26" s="45">
        <f t="shared" si="1"/>
        <v>0</v>
      </c>
      <c r="I26" s="77"/>
      <c r="J26" s="77"/>
    </row>
    <row r="27" spans="1:14" x14ac:dyDescent="0.25">
      <c r="A27" s="69">
        <v>20</v>
      </c>
      <c r="B27" s="56"/>
      <c r="C27" s="76"/>
      <c r="D27" s="76"/>
      <c r="E27" s="59"/>
      <c r="F27" s="1">
        <f t="shared" si="0"/>
        <v>0</v>
      </c>
      <c r="G27" s="60"/>
      <c r="H27" s="45">
        <f t="shared" si="1"/>
        <v>0</v>
      </c>
      <c r="I27" s="77"/>
      <c r="J27" s="77"/>
    </row>
    <row r="28" spans="1:14" x14ac:dyDescent="0.25">
      <c r="A28" s="69">
        <v>21</v>
      </c>
      <c r="B28" s="56"/>
      <c r="C28" s="76"/>
      <c r="D28" s="76"/>
      <c r="E28" s="59"/>
      <c r="F28" s="1">
        <f t="shared" si="0"/>
        <v>0</v>
      </c>
      <c r="G28" s="60"/>
      <c r="H28" s="45">
        <f t="shared" si="1"/>
        <v>0</v>
      </c>
      <c r="I28" s="77"/>
      <c r="J28" s="77"/>
    </row>
    <row r="29" spans="1:14" x14ac:dyDescent="0.25">
      <c r="A29" s="69">
        <v>22</v>
      </c>
      <c r="B29" s="56"/>
      <c r="C29" s="76"/>
      <c r="D29" s="76"/>
      <c r="E29" s="59"/>
      <c r="F29" s="1">
        <f t="shared" si="0"/>
        <v>0</v>
      </c>
      <c r="G29" s="60"/>
      <c r="H29" s="45">
        <f t="shared" si="1"/>
        <v>0</v>
      </c>
      <c r="I29" s="77"/>
      <c r="J29" s="77"/>
    </row>
    <row r="30" spans="1:14" x14ac:dyDescent="0.25">
      <c r="A30" s="69">
        <v>23</v>
      </c>
      <c r="B30" s="56"/>
      <c r="C30" s="76"/>
      <c r="D30" s="76"/>
      <c r="E30" s="59"/>
      <c r="F30" s="1">
        <f t="shared" si="0"/>
        <v>0</v>
      </c>
      <c r="G30" s="60"/>
      <c r="H30" s="45">
        <f t="shared" si="1"/>
        <v>0</v>
      </c>
      <c r="I30" s="77"/>
      <c r="J30" s="77"/>
    </row>
    <row r="31" spans="1:14" x14ac:dyDescent="0.25">
      <c r="A31" s="69">
        <v>24</v>
      </c>
      <c r="B31" s="56"/>
      <c r="C31" s="76"/>
      <c r="D31" s="76"/>
      <c r="E31" s="59"/>
      <c r="F31" s="1">
        <f t="shared" si="0"/>
        <v>0</v>
      </c>
      <c r="G31" s="60"/>
      <c r="H31" s="45">
        <f t="shared" si="1"/>
        <v>0</v>
      </c>
      <c r="I31" s="77"/>
      <c r="J31" s="77"/>
    </row>
    <row r="32" spans="1:14" x14ac:dyDescent="0.25">
      <c r="A32" s="69">
        <v>25</v>
      </c>
      <c r="B32" s="56"/>
      <c r="C32" s="76"/>
      <c r="D32" s="76"/>
      <c r="E32" s="59"/>
      <c r="F32" s="1">
        <f t="shared" si="0"/>
        <v>0</v>
      </c>
      <c r="G32" s="60"/>
      <c r="H32" s="45">
        <f t="shared" si="1"/>
        <v>0</v>
      </c>
      <c r="I32" s="77"/>
      <c r="J32" s="77"/>
    </row>
    <row r="33" spans="1:10" x14ac:dyDescent="0.25">
      <c r="A33" s="69">
        <v>26</v>
      </c>
      <c r="B33" s="56"/>
      <c r="C33" s="76"/>
      <c r="D33" s="76"/>
      <c r="E33" s="59"/>
      <c r="F33" s="1">
        <f t="shared" si="0"/>
        <v>0</v>
      </c>
      <c r="G33" s="60"/>
      <c r="H33" s="45">
        <f t="shared" si="1"/>
        <v>0</v>
      </c>
      <c r="I33" s="77">
        <v>47518.2</v>
      </c>
      <c r="J33" s="77">
        <v>62763.82</v>
      </c>
    </row>
    <row r="34" spans="1:10" ht="15.5" x14ac:dyDescent="0.35">
      <c r="A34" s="340" t="s">
        <v>97</v>
      </c>
      <c r="B34" s="341"/>
      <c r="C34" s="342"/>
      <c r="D34" s="65">
        <f>SUM(D8:D33)</f>
        <v>10</v>
      </c>
      <c r="E34" s="66">
        <f>SUM(E8:E33)</f>
        <v>13</v>
      </c>
      <c r="F34" s="67">
        <f>SUM(F8:F33)</f>
        <v>130</v>
      </c>
      <c r="G34" s="68"/>
      <c r="H34" s="67">
        <f>SUM(H8:H33)</f>
        <v>6.5</v>
      </c>
      <c r="I34" s="80">
        <f>SUM(I8:I33)</f>
        <v>932772.34</v>
      </c>
      <c r="J34" s="80">
        <f>SUM(J8:J33)</f>
        <v>1310213.2000000004</v>
      </c>
    </row>
    <row r="35" spans="1:10" s="74" customFormat="1" ht="15.5" x14ac:dyDescent="0.35">
      <c r="A35" s="336"/>
      <c r="B35" s="336"/>
      <c r="C35" s="336"/>
      <c r="D35" s="82"/>
      <c r="E35" s="83"/>
      <c r="F35" s="84"/>
      <c r="G35" s="83"/>
      <c r="H35" s="84"/>
    </row>
    <row r="36" spans="1:10" s="74" customFormat="1" ht="15.5" x14ac:dyDescent="0.35">
      <c r="A36" s="336"/>
      <c r="B36" s="336"/>
      <c r="C36" s="336"/>
      <c r="D36" s="82"/>
      <c r="E36" s="83"/>
      <c r="F36" s="84"/>
      <c r="G36" s="83"/>
      <c r="H36" s="84"/>
    </row>
    <row r="37" spans="1:10" s="79" customFormat="1" ht="15.5" x14ac:dyDescent="0.35">
      <c r="A37" s="62" t="s">
        <v>118</v>
      </c>
    </row>
    <row r="38" spans="1:10" ht="15.5" x14ac:dyDescent="0.35">
      <c r="A38" s="63" t="s">
        <v>2</v>
      </c>
      <c r="C38" s="79"/>
      <c r="D38" s="79"/>
      <c r="E38" s="79"/>
      <c r="F38" s="81"/>
      <c r="G38" s="79"/>
      <c r="H38" s="79"/>
    </row>
    <row r="40" spans="1:10" ht="15.5" x14ac:dyDescent="0.35">
      <c r="A40" s="47" t="s">
        <v>115</v>
      </c>
      <c r="H40" s="64">
        <v>0</v>
      </c>
    </row>
    <row r="42" spans="1:10" ht="15.5" x14ac:dyDescent="0.35">
      <c r="A42" s="47" t="s">
        <v>116</v>
      </c>
      <c r="C42" s="48" t="s">
        <v>3</v>
      </c>
      <c r="D42" s="48" t="s">
        <v>4</v>
      </c>
      <c r="E42" s="48" t="s">
        <v>5</v>
      </c>
      <c r="F42" s="48" t="s">
        <v>119</v>
      </c>
      <c r="G42" s="49"/>
    </row>
    <row r="43" spans="1:10" ht="14" x14ac:dyDescent="0.3">
      <c r="A43" s="46" t="s">
        <v>102</v>
      </c>
      <c r="C43" s="3"/>
      <c r="D43" s="3"/>
      <c r="E43" s="3"/>
      <c r="F43" s="3"/>
      <c r="G43" s="49"/>
      <c r="H43" s="79"/>
    </row>
    <row r="44" spans="1:10" ht="14" x14ac:dyDescent="0.3">
      <c r="A44" s="46" t="s">
        <v>102</v>
      </c>
      <c r="C44" s="3"/>
      <c r="D44" s="3"/>
      <c r="E44" s="3"/>
      <c r="F44" s="3"/>
      <c r="G44" s="49"/>
    </row>
    <row r="45" spans="1:10" ht="14" x14ac:dyDescent="0.3">
      <c r="A45" s="46" t="s">
        <v>102</v>
      </c>
      <c r="C45" s="3"/>
      <c r="D45" s="3"/>
      <c r="E45" s="3"/>
      <c r="F45" s="3"/>
      <c r="G45" s="49"/>
    </row>
    <row r="46" spans="1:10" ht="14" x14ac:dyDescent="0.3">
      <c r="A46" s="46" t="s">
        <v>102</v>
      </c>
      <c r="C46" s="3"/>
      <c r="D46" s="3"/>
      <c r="E46" s="3"/>
      <c r="F46" s="3"/>
      <c r="G46" s="49"/>
    </row>
    <row r="47" spans="1:10" ht="14" x14ac:dyDescent="0.3">
      <c r="A47" s="50" t="s">
        <v>6</v>
      </c>
      <c r="C47" s="4">
        <f>SUM(C43:C46)</f>
        <v>0</v>
      </c>
      <c r="D47" s="4">
        <f>SUM(D43:D46)</f>
        <v>0</v>
      </c>
      <c r="E47" s="4">
        <f>SUM(E43:E46)</f>
        <v>0</v>
      </c>
      <c r="F47" s="4">
        <f>SUM(F43:F46)</f>
        <v>0</v>
      </c>
      <c r="H47" s="64">
        <f>SUM(C47:F47)</f>
        <v>0</v>
      </c>
    </row>
    <row r="49" spans="1:8" ht="15.5" x14ac:dyDescent="0.35">
      <c r="A49" s="47" t="s">
        <v>117</v>
      </c>
      <c r="H49" s="64">
        <v>800</v>
      </c>
    </row>
    <row r="52" spans="1:8" ht="14" x14ac:dyDescent="0.3">
      <c r="D52" s="4"/>
    </row>
  </sheetData>
  <mergeCells count="8">
    <mergeCell ref="A36:C36"/>
    <mergeCell ref="A5:H5"/>
    <mergeCell ref="A1:H1"/>
    <mergeCell ref="A2:H2"/>
    <mergeCell ref="A3:H3"/>
    <mergeCell ref="A4:H4"/>
    <mergeCell ref="A34:C34"/>
    <mergeCell ref="A35:C35"/>
  </mergeCells>
  <printOptions horizontalCentered="1" gridLines="1"/>
  <pageMargins left="0.5" right="0.5" top="0.71" bottom="0.64" header="0.5" footer="0.5"/>
  <pageSetup scale="83"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04"/>
  <sheetViews>
    <sheetView topLeftCell="A16" workbookViewId="0">
      <selection activeCell="F27" sqref="F27"/>
    </sheetView>
  </sheetViews>
  <sheetFormatPr defaultRowHeight="12.5" x14ac:dyDescent="0.25"/>
  <cols>
    <col min="1" max="1" width="44" style="2" customWidth="1"/>
    <col min="2" max="2" width="11.26953125" style="2" customWidth="1"/>
    <col min="3" max="3" width="13.1796875" style="2" customWidth="1"/>
    <col min="4" max="4" width="12.54296875" style="2" customWidth="1"/>
    <col min="5" max="5" width="14.81640625" style="2" customWidth="1"/>
    <col min="6" max="6" width="14" style="2" customWidth="1"/>
    <col min="7" max="7" width="11.1796875" style="2" customWidth="1"/>
    <col min="8" max="8" width="9.1796875" style="5" customWidth="1"/>
    <col min="9" max="9" width="11.26953125" style="2" bestFit="1" customWidth="1"/>
    <col min="10" max="256" width="9.1796875" style="2"/>
    <col min="257" max="257" width="44" style="2" customWidth="1"/>
    <col min="258" max="258" width="10.54296875" style="2" customWidth="1"/>
    <col min="259" max="259" width="11.81640625" style="2" customWidth="1"/>
    <col min="260" max="260" width="11.7265625" style="2" customWidth="1"/>
    <col min="261" max="261" width="13.7265625" style="2" customWidth="1"/>
    <col min="262" max="262" width="13.81640625" style="2" customWidth="1"/>
    <col min="263" max="264" width="9.1796875" style="2" customWidth="1"/>
    <col min="265" max="512" width="9.1796875" style="2"/>
    <col min="513" max="513" width="44" style="2" customWidth="1"/>
    <col min="514" max="514" width="10.54296875" style="2" customWidth="1"/>
    <col min="515" max="515" width="11.81640625" style="2" customWidth="1"/>
    <col min="516" max="516" width="11.7265625" style="2" customWidth="1"/>
    <col min="517" max="517" width="13.7265625" style="2" customWidth="1"/>
    <col min="518" max="518" width="13.81640625" style="2" customWidth="1"/>
    <col min="519" max="520" width="9.1796875" style="2" customWidth="1"/>
    <col min="521" max="768" width="9.1796875" style="2"/>
    <col min="769" max="769" width="44" style="2" customWidth="1"/>
    <col min="770" max="770" width="10.54296875" style="2" customWidth="1"/>
    <col min="771" max="771" width="11.81640625" style="2" customWidth="1"/>
    <col min="772" max="772" width="11.7265625" style="2" customWidth="1"/>
    <col min="773" max="773" width="13.7265625" style="2" customWidth="1"/>
    <col min="774" max="774" width="13.81640625" style="2" customWidth="1"/>
    <col min="775" max="776" width="9.1796875" style="2" customWidth="1"/>
    <col min="777" max="1024" width="9.1796875" style="2"/>
    <col min="1025" max="1025" width="44" style="2" customWidth="1"/>
    <col min="1026" max="1026" width="10.54296875" style="2" customWidth="1"/>
    <col min="1027" max="1027" width="11.81640625" style="2" customWidth="1"/>
    <col min="1028" max="1028" width="11.7265625" style="2" customWidth="1"/>
    <col min="1029" max="1029" width="13.7265625" style="2" customWidth="1"/>
    <col min="1030" max="1030" width="13.81640625" style="2" customWidth="1"/>
    <col min="1031" max="1032" width="9.1796875" style="2" customWidth="1"/>
    <col min="1033" max="1280" width="9.1796875" style="2"/>
    <col min="1281" max="1281" width="44" style="2" customWidth="1"/>
    <col min="1282" max="1282" width="10.54296875" style="2" customWidth="1"/>
    <col min="1283" max="1283" width="11.81640625" style="2" customWidth="1"/>
    <col min="1284" max="1284" width="11.7265625" style="2" customWidth="1"/>
    <col min="1285" max="1285" width="13.7265625" style="2" customWidth="1"/>
    <col min="1286" max="1286" width="13.81640625" style="2" customWidth="1"/>
    <col min="1287" max="1288" width="9.1796875" style="2" customWidth="1"/>
    <col min="1289" max="1536" width="9.1796875" style="2"/>
    <col min="1537" max="1537" width="44" style="2" customWidth="1"/>
    <col min="1538" max="1538" width="10.54296875" style="2" customWidth="1"/>
    <col min="1539" max="1539" width="11.81640625" style="2" customWidth="1"/>
    <col min="1540" max="1540" width="11.7265625" style="2" customWidth="1"/>
    <col min="1541" max="1541" width="13.7265625" style="2" customWidth="1"/>
    <col min="1542" max="1542" width="13.81640625" style="2" customWidth="1"/>
    <col min="1543" max="1544" width="9.1796875" style="2" customWidth="1"/>
    <col min="1545" max="1792" width="9.1796875" style="2"/>
    <col min="1793" max="1793" width="44" style="2" customWidth="1"/>
    <col min="1794" max="1794" width="10.54296875" style="2" customWidth="1"/>
    <col min="1795" max="1795" width="11.81640625" style="2" customWidth="1"/>
    <col min="1796" max="1796" width="11.7265625" style="2" customWidth="1"/>
    <col min="1797" max="1797" width="13.7265625" style="2" customWidth="1"/>
    <col min="1798" max="1798" width="13.81640625" style="2" customWidth="1"/>
    <col min="1799" max="1800" width="9.1796875" style="2" customWidth="1"/>
    <col min="1801" max="2048" width="9.1796875" style="2"/>
    <col min="2049" max="2049" width="44" style="2" customWidth="1"/>
    <col min="2050" max="2050" width="10.54296875" style="2" customWidth="1"/>
    <col min="2051" max="2051" width="11.81640625" style="2" customWidth="1"/>
    <col min="2052" max="2052" width="11.7265625" style="2" customWidth="1"/>
    <col min="2053" max="2053" width="13.7265625" style="2" customWidth="1"/>
    <col min="2054" max="2054" width="13.81640625" style="2" customWidth="1"/>
    <col min="2055" max="2056" width="9.1796875" style="2" customWidth="1"/>
    <col min="2057" max="2304" width="9.1796875" style="2"/>
    <col min="2305" max="2305" width="44" style="2" customWidth="1"/>
    <col min="2306" max="2306" width="10.54296875" style="2" customWidth="1"/>
    <col min="2307" max="2307" width="11.81640625" style="2" customWidth="1"/>
    <col min="2308" max="2308" width="11.7265625" style="2" customWidth="1"/>
    <col min="2309" max="2309" width="13.7265625" style="2" customWidth="1"/>
    <col min="2310" max="2310" width="13.81640625" style="2" customWidth="1"/>
    <col min="2311" max="2312" width="9.1796875" style="2" customWidth="1"/>
    <col min="2313" max="2560" width="9.1796875" style="2"/>
    <col min="2561" max="2561" width="44" style="2" customWidth="1"/>
    <col min="2562" max="2562" width="10.54296875" style="2" customWidth="1"/>
    <col min="2563" max="2563" width="11.81640625" style="2" customWidth="1"/>
    <col min="2564" max="2564" width="11.7265625" style="2" customWidth="1"/>
    <col min="2565" max="2565" width="13.7265625" style="2" customWidth="1"/>
    <col min="2566" max="2566" width="13.81640625" style="2" customWidth="1"/>
    <col min="2567" max="2568" width="9.1796875" style="2" customWidth="1"/>
    <col min="2569" max="2816" width="9.1796875" style="2"/>
    <col min="2817" max="2817" width="44" style="2" customWidth="1"/>
    <col min="2818" max="2818" width="10.54296875" style="2" customWidth="1"/>
    <col min="2819" max="2819" width="11.81640625" style="2" customWidth="1"/>
    <col min="2820" max="2820" width="11.7265625" style="2" customWidth="1"/>
    <col min="2821" max="2821" width="13.7265625" style="2" customWidth="1"/>
    <col min="2822" max="2822" width="13.81640625" style="2" customWidth="1"/>
    <col min="2823" max="2824" width="9.1796875" style="2" customWidth="1"/>
    <col min="2825" max="3072" width="9.1796875" style="2"/>
    <col min="3073" max="3073" width="44" style="2" customWidth="1"/>
    <col min="3074" max="3074" width="10.54296875" style="2" customWidth="1"/>
    <col min="3075" max="3075" width="11.81640625" style="2" customWidth="1"/>
    <col min="3076" max="3076" width="11.7265625" style="2" customWidth="1"/>
    <col min="3077" max="3077" width="13.7265625" style="2" customWidth="1"/>
    <col min="3078" max="3078" width="13.81640625" style="2" customWidth="1"/>
    <col min="3079" max="3080" width="9.1796875" style="2" customWidth="1"/>
    <col min="3081" max="3328" width="9.1796875" style="2"/>
    <col min="3329" max="3329" width="44" style="2" customWidth="1"/>
    <col min="3330" max="3330" width="10.54296875" style="2" customWidth="1"/>
    <col min="3331" max="3331" width="11.81640625" style="2" customWidth="1"/>
    <col min="3332" max="3332" width="11.7265625" style="2" customWidth="1"/>
    <col min="3333" max="3333" width="13.7265625" style="2" customWidth="1"/>
    <col min="3334" max="3334" width="13.81640625" style="2" customWidth="1"/>
    <col min="3335" max="3336" width="9.1796875" style="2" customWidth="1"/>
    <col min="3337" max="3584" width="9.1796875" style="2"/>
    <col min="3585" max="3585" width="44" style="2" customWidth="1"/>
    <col min="3586" max="3586" width="10.54296875" style="2" customWidth="1"/>
    <col min="3587" max="3587" width="11.81640625" style="2" customWidth="1"/>
    <col min="3588" max="3588" width="11.7265625" style="2" customWidth="1"/>
    <col min="3589" max="3589" width="13.7265625" style="2" customWidth="1"/>
    <col min="3590" max="3590" width="13.81640625" style="2" customWidth="1"/>
    <col min="3591" max="3592" width="9.1796875" style="2" customWidth="1"/>
    <col min="3593" max="3840" width="9.1796875" style="2"/>
    <col min="3841" max="3841" width="44" style="2" customWidth="1"/>
    <col min="3842" max="3842" width="10.54296875" style="2" customWidth="1"/>
    <col min="3843" max="3843" width="11.81640625" style="2" customWidth="1"/>
    <col min="3844" max="3844" width="11.7265625" style="2" customWidth="1"/>
    <col min="3845" max="3845" width="13.7265625" style="2" customWidth="1"/>
    <col min="3846" max="3846" width="13.81640625" style="2" customWidth="1"/>
    <col min="3847" max="3848" width="9.1796875" style="2" customWidth="1"/>
    <col min="3849" max="4096" width="9.1796875" style="2"/>
    <col min="4097" max="4097" width="44" style="2" customWidth="1"/>
    <col min="4098" max="4098" width="10.54296875" style="2" customWidth="1"/>
    <col min="4099" max="4099" width="11.81640625" style="2" customWidth="1"/>
    <col min="4100" max="4100" width="11.7265625" style="2" customWidth="1"/>
    <col min="4101" max="4101" width="13.7265625" style="2" customWidth="1"/>
    <col min="4102" max="4102" width="13.81640625" style="2" customWidth="1"/>
    <col min="4103" max="4104" width="9.1796875" style="2" customWidth="1"/>
    <col min="4105" max="4352" width="9.1796875" style="2"/>
    <col min="4353" max="4353" width="44" style="2" customWidth="1"/>
    <col min="4354" max="4354" width="10.54296875" style="2" customWidth="1"/>
    <col min="4355" max="4355" width="11.81640625" style="2" customWidth="1"/>
    <col min="4356" max="4356" width="11.7265625" style="2" customWidth="1"/>
    <col min="4357" max="4357" width="13.7265625" style="2" customWidth="1"/>
    <col min="4358" max="4358" width="13.81640625" style="2" customWidth="1"/>
    <col min="4359" max="4360" width="9.1796875" style="2" customWidth="1"/>
    <col min="4361" max="4608" width="9.1796875" style="2"/>
    <col min="4609" max="4609" width="44" style="2" customWidth="1"/>
    <col min="4610" max="4610" width="10.54296875" style="2" customWidth="1"/>
    <col min="4611" max="4611" width="11.81640625" style="2" customWidth="1"/>
    <col min="4612" max="4612" width="11.7265625" style="2" customWidth="1"/>
    <col min="4613" max="4613" width="13.7265625" style="2" customWidth="1"/>
    <col min="4614" max="4614" width="13.81640625" style="2" customWidth="1"/>
    <col min="4615" max="4616" width="9.1796875" style="2" customWidth="1"/>
    <col min="4617" max="4864" width="9.1796875" style="2"/>
    <col min="4865" max="4865" width="44" style="2" customWidth="1"/>
    <col min="4866" max="4866" width="10.54296875" style="2" customWidth="1"/>
    <col min="4867" max="4867" width="11.81640625" style="2" customWidth="1"/>
    <col min="4868" max="4868" width="11.7265625" style="2" customWidth="1"/>
    <col min="4869" max="4869" width="13.7265625" style="2" customWidth="1"/>
    <col min="4870" max="4870" width="13.81640625" style="2" customWidth="1"/>
    <col min="4871" max="4872" width="9.1796875" style="2" customWidth="1"/>
    <col min="4873" max="5120" width="9.1796875" style="2"/>
    <col min="5121" max="5121" width="44" style="2" customWidth="1"/>
    <col min="5122" max="5122" width="10.54296875" style="2" customWidth="1"/>
    <col min="5123" max="5123" width="11.81640625" style="2" customWidth="1"/>
    <col min="5124" max="5124" width="11.7265625" style="2" customWidth="1"/>
    <col min="5125" max="5125" width="13.7265625" style="2" customWidth="1"/>
    <col min="5126" max="5126" width="13.81640625" style="2" customWidth="1"/>
    <col min="5127" max="5128" width="9.1796875" style="2" customWidth="1"/>
    <col min="5129" max="5376" width="9.1796875" style="2"/>
    <col min="5377" max="5377" width="44" style="2" customWidth="1"/>
    <col min="5378" max="5378" width="10.54296875" style="2" customWidth="1"/>
    <col min="5379" max="5379" width="11.81640625" style="2" customWidth="1"/>
    <col min="5380" max="5380" width="11.7265625" style="2" customWidth="1"/>
    <col min="5381" max="5381" width="13.7265625" style="2" customWidth="1"/>
    <col min="5382" max="5382" width="13.81640625" style="2" customWidth="1"/>
    <col min="5383" max="5384" width="9.1796875" style="2" customWidth="1"/>
    <col min="5385" max="5632" width="9.1796875" style="2"/>
    <col min="5633" max="5633" width="44" style="2" customWidth="1"/>
    <col min="5634" max="5634" width="10.54296875" style="2" customWidth="1"/>
    <col min="5635" max="5635" width="11.81640625" style="2" customWidth="1"/>
    <col min="5636" max="5636" width="11.7265625" style="2" customWidth="1"/>
    <col min="5637" max="5637" width="13.7265625" style="2" customWidth="1"/>
    <col min="5638" max="5638" width="13.81640625" style="2" customWidth="1"/>
    <col min="5639" max="5640" width="9.1796875" style="2" customWidth="1"/>
    <col min="5641" max="5888" width="9.1796875" style="2"/>
    <col min="5889" max="5889" width="44" style="2" customWidth="1"/>
    <col min="5890" max="5890" width="10.54296875" style="2" customWidth="1"/>
    <col min="5891" max="5891" width="11.81640625" style="2" customWidth="1"/>
    <col min="5892" max="5892" width="11.7265625" style="2" customWidth="1"/>
    <col min="5893" max="5893" width="13.7265625" style="2" customWidth="1"/>
    <col min="5894" max="5894" width="13.81640625" style="2" customWidth="1"/>
    <col min="5895" max="5896" width="9.1796875" style="2" customWidth="1"/>
    <col min="5897" max="6144" width="9.1796875" style="2"/>
    <col min="6145" max="6145" width="44" style="2" customWidth="1"/>
    <col min="6146" max="6146" width="10.54296875" style="2" customWidth="1"/>
    <col min="6147" max="6147" width="11.81640625" style="2" customWidth="1"/>
    <col min="6148" max="6148" width="11.7265625" style="2" customWidth="1"/>
    <col min="6149" max="6149" width="13.7265625" style="2" customWidth="1"/>
    <col min="6150" max="6150" width="13.81640625" style="2" customWidth="1"/>
    <col min="6151" max="6152" width="9.1796875" style="2" customWidth="1"/>
    <col min="6153" max="6400" width="9.1796875" style="2"/>
    <col min="6401" max="6401" width="44" style="2" customWidth="1"/>
    <col min="6402" max="6402" width="10.54296875" style="2" customWidth="1"/>
    <col min="6403" max="6403" width="11.81640625" style="2" customWidth="1"/>
    <col min="6404" max="6404" width="11.7265625" style="2" customWidth="1"/>
    <col min="6405" max="6405" width="13.7265625" style="2" customWidth="1"/>
    <col min="6406" max="6406" width="13.81640625" style="2" customWidth="1"/>
    <col min="6407" max="6408" width="9.1796875" style="2" customWidth="1"/>
    <col min="6409" max="6656" width="9.1796875" style="2"/>
    <col min="6657" max="6657" width="44" style="2" customWidth="1"/>
    <col min="6658" max="6658" width="10.54296875" style="2" customWidth="1"/>
    <col min="6659" max="6659" width="11.81640625" style="2" customWidth="1"/>
    <col min="6660" max="6660" width="11.7265625" style="2" customWidth="1"/>
    <col min="6661" max="6661" width="13.7265625" style="2" customWidth="1"/>
    <col min="6662" max="6662" width="13.81640625" style="2" customWidth="1"/>
    <col min="6663" max="6664" width="9.1796875" style="2" customWidth="1"/>
    <col min="6665" max="6912" width="9.1796875" style="2"/>
    <col min="6913" max="6913" width="44" style="2" customWidth="1"/>
    <col min="6914" max="6914" width="10.54296875" style="2" customWidth="1"/>
    <col min="6915" max="6915" width="11.81640625" style="2" customWidth="1"/>
    <col min="6916" max="6916" width="11.7265625" style="2" customWidth="1"/>
    <col min="6917" max="6917" width="13.7265625" style="2" customWidth="1"/>
    <col min="6918" max="6918" width="13.81640625" style="2" customWidth="1"/>
    <col min="6919" max="6920" width="9.1796875" style="2" customWidth="1"/>
    <col min="6921" max="7168" width="9.1796875" style="2"/>
    <col min="7169" max="7169" width="44" style="2" customWidth="1"/>
    <col min="7170" max="7170" width="10.54296875" style="2" customWidth="1"/>
    <col min="7171" max="7171" width="11.81640625" style="2" customWidth="1"/>
    <col min="7172" max="7172" width="11.7265625" style="2" customWidth="1"/>
    <col min="7173" max="7173" width="13.7265625" style="2" customWidth="1"/>
    <col min="7174" max="7174" width="13.81640625" style="2" customWidth="1"/>
    <col min="7175" max="7176" width="9.1796875" style="2" customWidth="1"/>
    <col min="7177" max="7424" width="9.1796875" style="2"/>
    <col min="7425" max="7425" width="44" style="2" customWidth="1"/>
    <col min="7426" max="7426" width="10.54296875" style="2" customWidth="1"/>
    <col min="7427" max="7427" width="11.81640625" style="2" customWidth="1"/>
    <col min="7428" max="7428" width="11.7265625" style="2" customWidth="1"/>
    <col min="7429" max="7429" width="13.7265625" style="2" customWidth="1"/>
    <col min="7430" max="7430" width="13.81640625" style="2" customWidth="1"/>
    <col min="7431" max="7432" width="9.1796875" style="2" customWidth="1"/>
    <col min="7433" max="7680" width="9.1796875" style="2"/>
    <col min="7681" max="7681" width="44" style="2" customWidth="1"/>
    <col min="7682" max="7682" width="10.54296875" style="2" customWidth="1"/>
    <col min="7683" max="7683" width="11.81640625" style="2" customWidth="1"/>
    <col min="7684" max="7684" width="11.7265625" style="2" customWidth="1"/>
    <col min="7685" max="7685" width="13.7265625" style="2" customWidth="1"/>
    <col min="7686" max="7686" width="13.81640625" style="2" customWidth="1"/>
    <col min="7687" max="7688" width="9.1796875" style="2" customWidth="1"/>
    <col min="7689" max="7936" width="9.1796875" style="2"/>
    <col min="7937" max="7937" width="44" style="2" customWidth="1"/>
    <col min="7938" max="7938" width="10.54296875" style="2" customWidth="1"/>
    <col min="7939" max="7939" width="11.81640625" style="2" customWidth="1"/>
    <col min="7940" max="7940" width="11.7265625" style="2" customWidth="1"/>
    <col min="7941" max="7941" width="13.7265625" style="2" customWidth="1"/>
    <col min="7942" max="7942" width="13.81640625" style="2" customWidth="1"/>
    <col min="7943" max="7944" width="9.1796875" style="2" customWidth="1"/>
    <col min="7945" max="8192" width="9.1796875" style="2"/>
    <col min="8193" max="8193" width="44" style="2" customWidth="1"/>
    <col min="8194" max="8194" width="10.54296875" style="2" customWidth="1"/>
    <col min="8195" max="8195" width="11.81640625" style="2" customWidth="1"/>
    <col min="8196" max="8196" width="11.7265625" style="2" customWidth="1"/>
    <col min="8197" max="8197" width="13.7265625" style="2" customWidth="1"/>
    <col min="8198" max="8198" width="13.81640625" style="2" customWidth="1"/>
    <col min="8199" max="8200" width="9.1796875" style="2" customWidth="1"/>
    <col min="8201" max="8448" width="9.1796875" style="2"/>
    <col min="8449" max="8449" width="44" style="2" customWidth="1"/>
    <col min="8450" max="8450" width="10.54296875" style="2" customWidth="1"/>
    <col min="8451" max="8451" width="11.81640625" style="2" customWidth="1"/>
    <col min="8452" max="8452" width="11.7265625" style="2" customWidth="1"/>
    <col min="8453" max="8453" width="13.7265625" style="2" customWidth="1"/>
    <col min="8454" max="8454" width="13.81640625" style="2" customWidth="1"/>
    <col min="8455" max="8456" width="9.1796875" style="2" customWidth="1"/>
    <col min="8457" max="8704" width="9.1796875" style="2"/>
    <col min="8705" max="8705" width="44" style="2" customWidth="1"/>
    <col min="8706" max="8706" width="10.54296875" style="2" customWidth="1"/>
    <col min="8707" max="8707" width="11.81640625" style="2" customWidth="1"/>
    <col min="8708" max="8708" width="11.7265625" style="2" customWidth="1"/>
    <col min="8709" max="8709" width="13.7265625" style="2" customWidth="1"/>
    <col min="8710" max="8710" width="13.81640625" style="2" customWidth="1"/>
    <col min="8711" max="8712" width="9.1796875" style="2" customWidth="1"/>
    <col min="8713" max="8960" width="9.1796875" style="2"/>
    <col min="8961" max="8961" width="44" style="2" customWidth="1"/>
    <col min="8962" max="8962" width="10.54296875" style="2" customWidth="1"/>
    <col min="8963" max="8963" width="11.81640625" style="2" customWidth="1"/>
    <col min="8964" max="8964" width="11.7265625" style="2" customWidth="1"/>
    <col min="8965" max="8965" width="13.7265625" style="2" customWidth="1"/>
    <col min="8966" max="8966" width="13.81640625" style="2" customWidth="1"/>
    <col min="8967" max="8968" width="9.1796875" style="2" customWidth="1"/>
    <col min="8969" max="9216" width="9.1796875" style="2"/>
    <col min="9217" max="9217" width="44" style="2" customWidth="1"/>
    <col min="9218" max="9218" width="10.54296875" style="2" customWidth="1"/>
    <col min="9219" max="9219" width="11.81640625" style="2" customWidth="1"/>
    <col min="9220" max="9220" width="11.7265625" style="2" customWidth="1"/>
    <col min="9221" max="9221" width="13.7265625" style="2" customWidth="1"/>
    <col min="9222" max="9222" width="13.81640625" style="2" customWidth="1"/>
    <col min="9223" max="9224" width="9.1796875" style="2" customWidth="1"/>
    <col min="9225" max="9472" width="9.1796875" style="2"/>
    <col min="9473" max="9473" width="44" style="2" customWidth="1"/>
    <col min="9474" max="9474" width="10.54296875" style="2" customWidth="1"/>
    <col min="9475" max="9475" width="11.81640625" style="2" customWidth="1"/>
    <col min="9476" max="9476" width="11.7265625" style="2" customWidth="1"/>
    <col min="9477" max="9477" width="13.7265625" style="2" customWidth="1"/>
    <col min="9478" max="9478" width="13.81640625" style="2" customWidth="1"/>
    <col min="9479" max="9480" width="9.1796875" style="2" customWidth="1"/>
    <col min="9481" max="9728" width="9.1796875" style="2"/>
    <col min="9729" max="9729" width="44" style="2" customWidth="1"/>
    <col min="9730" max="9730" width="10.54296875" style="2" customWidth="1"/>
    <col min="9731" max="9731" width="11.81640625" style="2" customWidth="1"/>
    <col min="9732" max="9732" width="11.7265625" style="2" customWidth="1"/>
    <col min="9733" max="9733" width="13.7265625" style="2" customWidth="1"/>
    <col min="9734" max="9734" width="13.81640625" style="2" customWidth="1"/>
    <col min="9735" max="9736" width="9.1796875" style="2" customWidth="1"/>
    <col min="9737" max="9984" width="9.1796875" style="2"/>
    <col min="9985" max="9985" width="44" style="2" customWidth="1"/>
    <col min="9986" max="9986" width="10.54296875" style="2" customWidth="1"/>
    <col min="9987" max="9987" width="11.81640625" style="2" customWidth="1"/>
    <col min="9988" max="9988" width="11.7265625" style="2" customWidth="1"/>
    <col min="9989" max="9989" width="13.7265625" style="2" customWidth="1"/>
    <col min="9990" max="9990" width="13.81640625" style="2" customWidth="1"/>
    <col min="9991" max="9992" width="9.1796875" style="2" customWidth="1"/>
    <col min="9993" max="10240" width="9.1796875" style="2"/>
    <col min="10241" max="10241" width="44" style="2" customWidth="1"/>
    <col min="10242" max="10242" width="10.54296875" style="2" customWidth="1"/>
    <col min="10243" max="10243" width="11.81640625" style="2" customWidth="1"/>
    <col min="10244" max="10244" width="11.7265625" style="2" customWidth="1"/>
    <col min="10245" max="10245" width="13.7265625" style="2" customWidth="1"/>
    <col min="10246" max="10246" width="13.81640625" style="2" customWidth="1"/>
    <col min="10247" max="10248" width="9.1796875" style="2" customWidth="1"/>
    <col min="10249" max="10496" width="9.1796875" style="2"/>
    <col min="10497" max="10497" width="44" style="2" customWidth="1"/>
    <col min="10498" max="10498" width="10.54296875" style="2" customWidth="1"/>
    <col min="10499" max="10499" width="11.81640625" style="2" customWidth="1"/>
    <col min="10500" max="10500" width="11.7265625" style="2" customWidth="1"/>
    <col min="10501" max="10501" width="13.7265625" style="2" customWidth="1"/>
    <col min="10502" max="10502" width="13.81640625" style="2" customWidth="1"/>
    <col min="10503" max="10504" width="9.1796875" style="2" customWidth="1"/>
    <col min="10505" max="10752" width="9.1796875" style="2"/>
    <col min="10753" max="10753" width="44" style="2" customWidth="1"/>
    <col min="10754" max="10754" width="10.54296875" style="2" customWidth="1"/>
    <col min="10755" max="10755" width="11.81640625" style="2" customWidth="1"/>
    <col min="10756" max="10756" width="11.7265625" style="2" customWidth="1"/>
    <col min="10757" max="10757" width="13.7265625" style="2" customWidth="1"/>
    <col min="10758" max="10758" width="13.81640625" style="2" customWidth="1"/>
    <col min="10759" max="10760" width="9.1796875" style="2" customWidth="1"/>
    <col min="10761" max="11008" width="9.1796875" style="2"/>
    <col min="11009" max="11009" width="44" style="2" customWidth="1"/>
    <col min="11010" max="11010" width="10.54296875" style="2" customWidth="1"/>
    <col min="11011" max="11011" width="11.81640625" style="2" customWidth="1"/>
    <col min="11012" max="11012" width="11.7265625" style="2" customWidth="1"/>
    <col min="11013" max="11013" width="13.7265625" style="2" customWidth="1"/>
    <col min="11014" max="11014" width="13.81640625" style="2" customWidth="1"/>
    <col min="11015" max="11016" width="9.1796875" style="2" customWidth="1"/>
    <col min="11017" max="11264" width="9.1796875" style="2"/>
    <col min="11265" max="11265" width="44" style="2" customWidth="1"/>
    <col min="11266" max="11266" width="10.54296875" style="2" customWidth="1"/>
    <col min="11267" max="11267" width="11.81640625" style="2" customWidth="1"/>
    <col min="11268" max="11268" width="11.7265625" style="2" customWidth="1"/>
    <col min="11269" max="11269" width="13.7265625" style="2" customWidth="1"/>
    <col min="11270" max="11270" width="13.81640625" style="2" customWidth="1"/>
    <col min="11271" max="11272" width="9.1796875" style="2" customWidth="1"/>
    <col min="11273" max="11520" width="9.1796875" style="2"/>
    <col min="11521" max="11521" width="44" style="2" customWidth="1"/>
    <col min="11522" max="11522" width="10.54296875" style="2" customWidth="1"/>
    <col min="11523" max="11523" width="11.81640625" style="2" customWidth="1"/>
    <col min="11524" max="11524" width="11.7265625" style="2" customWidth="1"/>
    <col min="11525" max="11525" width="13.7265625" style="2" customWidth="1"/>
    <col min="11526" max="11526" width="13.81640625" style="2" customWidth="1"/>
    <col min="11527" max="11528" width="9.1796875" style="2" customWidth="1"/>
    <col min="11529" max="11776" width="9.1796875" style="2"/>
    <col min="11777" max="11777" width="44" style="2" customWidth="1"/>
    <col min="11778" max="11778" width="10.54296875" style="2" customWidth="1"/>
    <col min="11779" max="11779" width="11.81640625" style="2" customWidth="1"/>
    <col min="11780" max="11780" width="11.7265625" style="2" customWidth="1"/>
    <col min="11781" max="11781" width="13.7265625" style="2" customWidth="1"/>
    <col min="11782" max="11782" width="13.81640625" style="2" customWidth="1"/>
    <col min="11783" max="11784" width="9.1796875" style="2" customWidth="1"/>
    <col min="11785" max="12032" width="9.1796875" style="2"/>
    <col min="12033" max="12033" width="44" style="2" customWidth="1"/>
    <col min="12034" max="12034" width="10.54296875" style="2" customWidth="1"/>
    <col min="12035" max="12035" width="11.81640625" style="2" customWidth="1"/>
    <col min="12036" max="12036" width="11.7265625" style="2" customWidth="1"/>
    <col min="12037" max="12037" width="13.7265625" style="2" customWidth="1"/>
    <col min="12038" max="12038" width="13.81640625" style="2" customWidth="1"/>
    <col min="12039" max="12040" width="9.1796875" style="2" customWidth="1"/>
    <col min="12041" max="12288" width="9.1796875" style="2"/>
    <col min="12289" max="12289" width="44" style="2" customWidth="1"/>
    <col min="12290" max="12290" width="10.54296875" style="2" customWidth="1"/>
    <col min="12291" max="12291" width="11.81640625" style="2" customWidth="1"/>
    <col min="12292" max="12292" width="11.7265625" style="2" customWidth="1"/>
    <col min="12293" max="12293" width="13.7265625" style="2" customWidth="1"/>
    <col min="12294" max="12294" width="13.81640625" style="2" customWidth="1"/>
    <col min="12295" max="12296" width="9.1796875" style="2" customWidth="1"/>
    <col min="12297" max="12544" width="9.1796875" style="2"/>
    <col min="12545" max="12545" width="44" style="2" customWidth="1"/>
    <col min="12546" max="12546" width="10.54296875" style="2" customWidth="1"/>
    <col min="12547" max="12547" width="11.81640625" style="2" customWidth="1"/>
    <col min="12548" max="12548" width="11.7265625" style="2" customWidth="1"/>
    <col min="12549" max="12549" width="13.7265625" style="2" customWidth="1"/>
    <col min="12550" max="12550" width="13.81640625" style="2" customWidth="1"/>
    <col min="12551" max="12552" width="9.1796875" style="2" customWidth="1"/>
    <col min="12553" max="12800" width="9.1796875" style="2"/>
    <col min="12801" max="12801" width="44" style="2" customWidth="1"/>
    <col min="12802" max="12802" width="10.54296875" style="2" customWidth="1"/>
    <col min="12803" max="12803" width="11.81640625" style="2" customWidth="1"/>
    <col min="12804" max="12804" width="11.7265625" style="2" customWidth="1"/>
    <col min="12805" max="12805" width="13.7265625" style="2" customWidth="1"/>
    <col min="12806" max="12806" width="13.81640625" style="2" customWidth="1"/>
    <col min="12807" max="12808" width="9.1796875" style="2" customWidth="1"/>
    <col min="12809" max="13056" width="9.1796875" style="2"/>
    <col min="13057" max="13057" width="44" style="2" customWidth="1"/>
    <col min="13058" max="13058" width="10.54296875" style="2" customWidth="1"/>
    <col min="13059" max="13059" width="11.81640625" style="2" customWidth="1"/>
    <col min="13060" max="13060" width="11.7265625" style="2" customWidth="1"/>
    <col min="13061" max="13061" width="13.7265625" style="2" customWidth="1"/>
    <col min="13062" max="13062" width="13.81640625" style="2" customWidth="1"/>
    <col min="13063" max="13064" width="9.1796875" style="2" customWidth="1"/>
    <col min="13065" max="13312" width="9.1796875" style="2"/>
    <col min="13313" max="13313" width="44" style="2" customWidth="1"/>
    <col min="13314" max="13314" width="10.54296875" style="2" customWidth="1"/>
    <col min="13315" max="13315" width="11.81640625" style="2" customWidth="1"/>
    <col min="13316" max="13316" width="11.7265625" style="2" customWidth="1"/>
    <col min="13317" max="13317" width="13.7265625" style="2" customWidth="1"/>
    <col min="13318" max="13318" width="13.81640625" style="2" customWidth="1"/>
    <col min="13319" max="13320" width="9.1796875" style="2" customWidth="1"/>
    <col min="13321" max="13568" width="9.1796875" style="2"/>
    <col min="13569" max="13569" width="44" style="2" customWidth="1"/>
    <col min="13570" max="13570" width="10.54296875" style="2" customWidth="1"/>
    <col min="13571" max="13571" width="11.81640625" style="2" customWidth="1"/>
    <col min="13572" max="13572" width="11.7265625" style="2" customWidth="1"/>
    <col min="13573" max="13573" width="13.7265625" style="2" customWidth="1"/>
    <col min="13574" max="13574" width="13.81640625" style="2" customWidth="1"/>
    <col min="13575" max="13576" width="9.1796875" style="2" customWidth="1"/>
    <col min="13577" max="13824" width="9.1796875" style="2"/>
    <col min="13825" max="13825" width="44" style="2" customWidth="1"/>
    <col min="13826" max="13826" width="10.54296875" style="2" customWidth="1"/>
    <col min="13827" max="13827" width="11.81640625" style="2" customWidth="1"/>
    <col min="13828" max="13828" width="11.7265625" style="2" customWidth="1"/>
    <col min="13829" max="13829" width="13.7265625" style="2" customWidth="1"/>
    <col min="13830" max="13830" width="13.81640625" style="2" customWidth="1"/>
    <col min="13831" max="13832" width="9.1796875" style="2" customWidth="1"/>
    <col min="13833" max="14080" width="9.1796875" style="2"/>
    <col min="14081" max="14081" width="44" style="2" customWidth="1"/>
    <col min="14082" max="14082" width="10.54296875" style="2" customWidth="1"/>
    <col min="14083" max="14083" width="11.81640625" style="2" customWidth="1"/>
    <col min="14084" max="14084" width="11.7265625" style="2" customWidth="1"/>
    <col min="14085" max="14085" width="13.7265625" style="2" customWidth="1"/>
    <col min="14086" max="14086" width="13.81640625" style="2" customWidth="1"/>
    <col min="14087" max="14088" width="9.1796875" style="2" customWidth="1"/>
    <col min="14089" max="14336" width="9.1796875" style="2"/>
    <col min="14337" max="14337" width="44" style="2" customWidth="1"/>
    <col min="14338" max="14338" width="10.54296875" style="2" customWidth="1"/>
    <col min="14339" max="14339" width="11.81640625" style="2" customWidth="1"/>
    <col min="14340" max="14340" width="11.7265625" style="2" customWidth="1"/>
    <col min="14341" max="14341" width="13.7265625" style="2" customWidth="1"/>
    <col min="14342" max="14342" width="13.81640625" style="2" customWidth="1"/>
    <col min="14343" max="14344" width="9.1796875" style="2" customWidth="1"/>
    <col min="14345" max="14592" width="9.1796875" style="2"/>
    <col min="14593" max="14593" width="44" style="2" customWidth="1"/>
    <col min="14594" max="14594" width="10.54296875" style="2" customWidth="1"/>
    <col min="14595" max="14595" width="11.81640625" style="2" customWidth="1"/>
    <col min="14596" max="14596" width="11.7265625" style="2" customWidth="1"/>
    <col min="14597" max="14597" width="13.7265625" style="2" customWidth="1"/>
    <col min="14598" max="14598" width="13.81640625" style="2" customWidth="1"/>
    <col min="14599" max="14600" width="9.1796875" style="2" customWidth="1"/>
    <col min="14601" max="14848" width="9.1796875" style="2"/>
    <col min="14849" max="14849" width="44" style="2" customWidth="1"/>
    <col min="14850" max="14850" width="10.54296875" style="2" customWidth="1"/>
    <col min="14851" max="14851" width="11.81640625" style="2" customWidth="1"/>
    <col min="14852" max="14852" width="11.7265625" style="2" customWidth="1"/>
    <col min="14853" max="14853" width="13.7265625" style="2" customWidth="1"/>
    <col min="14854" max="14854" width="13.81640625" style="2" customWidth="1"/>
    <col min="14855" max="14856" width="9.1796875" style="2" customWidth="1"/>
    <col min="14857" max="15104" width="9.1796875" style="2"/>
    <col min="15105" max="15105" width="44" style="2" customWidth="1"/>
    <col min="15106" max="15106" width="10.54296875" style="2" customWidth="1"/>
    <col min="15107" max="15107" width="11.81640625" style="2" customWidth="1"/>
    <col min="15108" max="15108" width="11.7265625" style="2" customWidth="1"/>
    <col min="15109" max="15109" width="13.7265625" style="2" customWidth="1"/>
    <col min="15110" max="15110" width="13.81640625" style="2" customWidth="1"/>
    <col min="15111" max="15112" width="9.1796875" style="2" customWidth="1"/>
    <col min="15113" max="15360" width="9.1796875" style="2"/>
    <col min="15361" max="15361" width="44" style="2" customWidth="1"/>
    <col min="15362" max="15362" width="10.54296875" style="2" customWidth="1"/>
    <col min="15363" max="15363" width="11.81640625" style="2" customWidth="1"/>
    <col min="15364" max="15364" width="11.7265625" style="2" customWidth="1"/>
    <col min="15365" max="15365" width="13.7265625" style="2" customWidth="1"/>
    <col min="15366" max="15366" width="13.81640625" style="2" customWidth="1"/>
    <col min="15367" max="15368" width="9.1796875" style="2" customWidth="1"/>
    <col min="15369" max="15616" width="9.1796875" style="2"/>
    <col min="15617" max="15617" width="44" style="2" customWidth="1"/>
    <col min="15618" max="15618" width="10.54296875" style="2" customWidth="1"/>
    <col min="15619" max="15619" width="11.81640625" style="2" customWidth="1"/>
    <col min="15620" max="15620" width="11.7265625" style="2" customWidth="1"/>
    <col min="15621" max="15621" width="13.7265625" style="2" customWidth="1"/>
    <col min="15622" max="15622" width="13.81640625" style="2" customWidth="1"/>
    <col min="15623" max="15624" width="9.1796875" style="2" customWidth="1"/>
    <col min="15625" max="15872" width="9.1796875" style="2"/>
    <col min="15873" max="15873" width="44" style="2" customWidth="1"/>
    <col min="15874" max="15874" width="10.54296875" style="2" customWidth="1"/>
    <col min="15875" max="15875" width="11.81640625" style="2" customWidth="1"/>
    <col min="15876" max="15876" width="11.7265625" style="2" customWidth="1"/>
    <col min="15877" max="15877" width="13.7265625" style="2" customWidth="1"/>
    <col min="15878" max="15878" width="13.81640625" style="2" customWidth="1"/>
    <col min="15879" max="15880" width="9.1796875" style="2" customWidth="1"/>
    <col min="15881" max="16128" width="9.1796875" style="2"/>
    <col min="16129" max="16129" width="44" style="2" customWidth="1"/>
    <col min="16130" max="16130" width="10.54296875" style="2" customWidth="1"/>
    <col min="16131" max="16131" width="11.81640625" style="2" customWidth="1"/>
    <col min="16132" max="16132" width="11.7265625" style="2" customWidth="1"/>
    <col min="16133" max="16133" width="13.7265625" style="2" customWidth="1"/>
    <col min="16134" max="16134" width="13.81640625" style="2" customWidth="1"/>
    <col min="16135" max="16136" width="9.1796875" style="2" customWidth="1"/>
    <col min="16137" max="16384" width="9.1796875" style="2"/>
  </cols>
  <sheetData>
    <row r="1" spans="1:10" ht="13" x14ac:dyDescent="0.3">
      <c r="A1" s="359" t="s">
        <v>76</v>
      </c>
      <c r="B1" s="359"/>
      <c r="C1" s="359"/>
      <c r="D1" s="359"/>
      <c r="E1" s="359"/>
      <c r="F1" s="359"/>
      <c r="G1" s="359"/>
      <c r="H1" s="2"/>
    </row>
    <row r="2" spans="1:10" ht="13" x14ac:dyDescent="0.3">
      <c r="A2" s="365" t="s">
        <v>95</v>
      </c>
      <c r="B2" s="365"/>
      <c r="C2" s="365"/>
      <c r="D2" s="365"/>
      <c r="E2" s="365"/>
      <c r="F2" s="365"/>
      <c r="G2" s="365"/>
      <c r="H2" s="2"/>
    </row>
    <row r="3" spans="1:10" x14ac:dyDescent="0.25">
      <c r="A3" s="360" t="s">
        <v>8</v>
      </c>
      <c r="B3" s="360"/>
      <c r="C3" s="360"/>
      <c r="D3" s="360"/>
      <c r="E3" s="360"/>
      <c r="F3" s="360"/>
      <c r="G3" s="360"/>
      <c r="H3" s="2"/>
    </row>
    <row r="4" spans="1:10" ht="13" x14ac:dyDescent="0.3">
      <c r="A4" s="6"/>
      <c r="B4" s="6"/>
      <c r="C4" s="6"/>
      <c r="D4" s="6"/>
      <c r="E4" s="6"/>
      <c r="F4" s="6"/>
    </row>
    <row r="5" spans="1:10" ht="13" x14ac:dyDescent="0.3">
      <c r="A5" s="2" t="s">
        <v>9</v>
      </c>
      <c r="E5" s="7" t="s">
        <v>10</v>
      </c>
      <c r="F5" s="8"/>
    </row>
    <row r="6" spans="1:10" x14ac:dyDescent="0.25">
      <c r="A6" s="2" t="s">
        <v>100</v>
      </c>
      <c r="E6" s="2" t="s">
        <v>11</v>
      </c>
    </row>
    <row r="7" spans="1:10" ht="13" x14ac:dyDescent="0.3">
      <c r="A7" s="2" t="s">
        <v>107</v>
      </c>
      <c r="C7" s="361" t="s">
        <v>101</v>
      </c>
      <c r="D7" s="362"/>
      <c r="E7" s="362"/>
      <c r="F7" s="362"/>
      <c r="I7" s="9"/>
      <c r="J7" s="9"/>
    </row>
    <row r="8" spans="1:10" ht="13" x14ac:dyDescent="0.3">
      <c r="A8" s="2" t="s">
        <v>106</v>
      </c>
      <c r="D8" s="10" t="s">
        <v>13</v>
      </c>
      <c r="E8" s="9"/>
      <c r="F8" s="9"/>
      <c r="H8" s="11"/>
      <c r="I8" s="10"/>
      <c r="J8" s="9"/>
    </row>
    <row r="9" spans="1:10" x14ac:dyDescent="0.25">
      <c r="C9" s="44"/>
      <c r="D9" s="363" t="s">
        <v>14</v>
      </c>
      <c r="E9" s="364"/>
      <c r="F9" s="364"/>
    </row>
    <row r="10" spans="1:10" x14ac:dyDescent="0.25">
      <c r="C10" s="37"/>
      <c r="D10" s="85" t="s">
        <v>322</v>
      </c>
      <c r="E10" s="12"/>
      <c r="F10" s="12"/>
    </row>
    <row r="11" spans="1:10" x14ac:dyDescent="0.25">
      <c r="A11" s="13" t="s">
        <v>15</v>
      </c>
      <c r="B11" s="9" t="s">
        <v>16</v>
      </c>
      <c r="D11" s="85" t="s">
        <v>323</v>
      </c>
      <c r="E11" s="12"/>
      <c r="F11" s="12"/>
    </row>
    <row r="12" spans="1:10" x14ac:dyDescent="0.25">
      <c r="A12" s="13" t="s">
        <v>17</v>
      </c>
      <c r="B12" s="9" t="s">
        <v>18</v>
      </c>
      <c r="D12" s="85" t="s">
        <v>324</v>
      </c>
      <c r="E12" s="12"/>
      <c r="F12" s="12"/>
    </row>
    <row r="13" spans="1:10" ht="13" x14ac:dyDescent="0.3">
      <c r="A13" s="14" t="s">
        <v>19</v>
      </c>
      <c r="B13" s="15" t="s">
        <v>325</v>
      </c>
      <c r="D13" s="16"/>
      <c r="E13" s="16"/>
      <c r="F13" s="16"/>
    </row>
    <row r="14" spans="1:10" ht="13" x14ac:dyDescent="0.3">
      <c r="A14" s="14" t="s">
        <v>20</v>
      </c>
      <c r="B14" s="17" t="s">
        <v>146</v>
      </c>
      <c r="D14" s="9"/>
      <c r="E14" s="10"/>
      <c r="F14" s="9"/>
    </row>
    <row r="15" spans="1:10" ht="13" x14ac:dyDescent="0.3">
      <c r="A15" s="14" t="s">
        <v>77</v>
      </c>
      <c r="B15" s="17" t="s">
        <v>147</v>
      </c>
      <c r="D15" s="18" t="s">
        <v>22</v>
      </c>
      <c r="E15" s="52"/>
      <c r="F15" s="12"/>
    </row>
    <row r="16" spans="1:10" ht="13" thickBot="1" x14ac:dyDescent="0.3"/>
    <row r="17" spans="1:9" ht="15" customHeight="1" thickTop="1" x14ac:dyDescent="0.25">
      <c r="A17" s="345" t="s">
        <v>78</v>
      </c>
      <c r="B17" s="346"/>
      <c r="C17" s="351" t="s">
        <v>79</v>
      </c>
      <c r="D17" s="351" t="s">
        <v>131</v>
      </c>
      <c r="E17" s="351" t="s">
        <v>25</v>
      </c>
      <c r="F17" s="354" t="s">
        <v>26</v>
      </c>
    </row>
    <row r="18" spans="1:9" ht="14.25" customHeight="1" x14ac:dyDescent="0.25">
      <c r="A18" s="347"/>
      <c r="B18" s="348"/>
      <c r="C18" s="352"/>
      <c r="D18" s="357"/>
      <c r="E18" s="352"/>
      <c r="F18" s="355"/>
    </row>
    <row r="19" spans="1:9" ht="25.5" customHeight="1" x14ac:dyDescent="0.25">
      <c r="A19" s="347"/>
      <c r="B19" s="348"/>
      <c r="C19" s="352"/>
      <c r="D19" s="357"/>
      <c r="E19" s="352"/>
      <c r="F19" s="355"/>
    </row>
    <row r="20" spans="1:9" ht="21" customHeight="1" thickBot="1" x14ac:dyDescent="0.3">
      <c r="A20" s="349"/>
      <c r="B20" s="350"/>
      <c r="C20" s="353"/>
      <c r="D20" s="358"/>
      <c r="E20" s="353"/>
      <c r="F20" s="356"/>
    </row>
    <row r="21" spans="1:9" ht="22" customHeight="1" thickTop="1" thickBot="1" x14ac:dyDescent="0.3">
      <c r="A21" s="370" t="s">
        <v>27</v>
      </c>
      <c r="B21" s="371"/>
      <c r="C21" s="19">
        <f>'Sub 16_Budget Summary'!C12</f>
        <v>16224</v>
      </c>
      <c r="D21" s="20">
        <f>'Q1 2019 FS Entry Page'!F34</f>
        <v>130</v>
      </c>
      <c r="E21" s="20">
        <f>D21</f>
        <v>130</v>
      </c>
      <c r="F21" s="20">
        <f>C21-E21</f>
        <v>16094</v>
      </c>
    </row>
    <row r="22" spans="1:9" ht="22" customHeight="1" thickTop="1" thickBot="1" x14ac:dyDescent="0.3">
      <c r="A22" s="374" t="s">
        <v>127</v>
      </c>
      <c r="B22" s="375"/>
      <c r="C22" s="19">
        <f>'Sub 16_Budget Summary'!C13</f>
        <v>811</v>
      </c>
      <c r="D22" s="20">
        <f>'Q1 2019 FS Entry Page'!H34</f>
        <v>6.5</v>
      </c>
      <c r="E22" s="20">
        <f t="shared" ref="E22:E28" si="0">D22</f>
        <v>6.5</v>
      </c>
      <c r="F22" s="20">
        <f t="shared" ref="F22:F29" si="1">C22-E22</f>
        <v>804.5</v>
      </c>
    </row>
    <row r="23" spans="1:9" ht="22" customHeight="1" thickTop="1" thickBot="1" x14ac:dyDescent="0.3">
      <c r="A23" s="372" t="s">
        <v>28</v>
      </c>
      <c r="B23" s="373"/>
      <c r="C23" s="19">
        <f>'Sub 16_Budget Summary'!C14</f>
        <v>3900</v>
      </c>
      <c r="D23" s="20">
        <f>'Q1 2019 FS Entry Page'!H40</f>
        <v>0</v>
      </c>
      <c r="E23" s="20">
        <f t="shared" si="0"/>
        <v>0</v>
      </c>
      <c r="F23" s="20">
        <f t="shared" si="1"/>
        <v>3900</v>
      </c>
    </row>
    <row r="24" spans="1:9" ht="22" customHeight="1" thickTop="1" thickBot="1" x14ac:dyDescent="0.3">
      <c r="A24" s="372" t="s">
        <v>29</v>
      </c>
      <c r="B24" s="373"/>
      <c r="C24" s="19">
        <v>0</v>
      </c>
      <c r="D24" s="20">
        <v>0</v>
      </c>
      <c r="E24" s="20">
        <f t="shared" si="0"/>
        <v>0</v>
      </c>
      <c r="F24" s="20">
        <f t="shared" si="1"/>
        <v>0</v>
      </c>
    </row>
    <row r="25" spans="1:9" ht="22" customHeight="1" thickTop="1" thickBot="1" x14ac:dyDescent="0.3">
      <c r="A25" s="372" t="s">
        <v>30</v>
      </c>
      <c r="B25" s="373"/>
      <c r="C25" s="19">
        <f>'Sub 16_Budget Summary'!C15</f>
        <v>2930</v>
      </c>
      <c r="D25" s="20">
        <f>'Q1 2019 FS Entry Page'!H47</f>
        <v>0</v>
      </c>
      <c r="E25" s="20">
        <f t="shared" si="0"/>
        <v>0</v>
      </c>
      <c r="F25" s="20">
        <f>C25-E25</f>
        <v>2930</v>
      </c>
      <c r="G25" s="37"/>
    </row>
    <row r="26" spans="1:9" ht="22" customHeight="1" thickTop="1" thickBot="1" x14ac:dyDescent="0.3">
      <c r="A26" s="374" t="s">
        <v>31</v>
      </c>
      <c r="B26" s="375"/>
      <c r="C26" s="19">
        <v>0</v>
      </c>
      <c r="D26" s="20">
        <v>0</v>
      </c>
      <c r="E26" s="20">
        <f t="shared" si="0"/>
        <v>0</v>
      </c>
      <c r="F26" s="20">
        <f t="shared" si="1"/>
        <v>0</v>
      </c>
    </row>
    <row r="27" spans="1:9" ht="22" customHeight="1" thickTop="1" thickBot="1" x14ac:dyDescent="0.3">
      <c r="A27" s="374" t="s">
        <v>32</v>
      </c>
      <c r="B27" s="375"/>
      <c r="C27" s="19">
        <f>'Sub 16_Budget Summary'!C16</f>
        <v>2000</v>
      </c>
      <c r="D27" s="20">
        <f>'Q1 2019 FS Entry Page'!H49</f>
        <v>800</v>
      </c>
      <c r="E27" s="20">
        <f t="shared" si="0"/>
        <v>800</v>
      </c>
      <c r="F27" s="20">
        <f t="shared" si="1"/>
        <v>1200</v>
      </c>
    </row>
    <row r="28" spans="1:9" ht="24.75" customHeight="1" thickTop="1" thickBot="1" x14ac:dyDescent="0.3">
      <c r="A28" s="347" t="s">
        <v>330</v>
      </c>
      <c r="B28" s="348"/>
      <c r="C28" s="19">
        <f>'Sub 16_Budget Summary'!C17</f>
        <v>7700</v>
      </c>
      <c r="D28" s="20">
        <f>SUM(D21:D27)*0.452</f>
        <v>423.298</v>
      </c>
      <c r="E28" s="20">
        <f t="shared" si="0"/>
        <v>423.298</v>
      </c>
      <c r="F28" s="20">
        <f t="shared" si="1"/>
        <v>7276.7020000000002</v>
      </c>
    </row>
    <row r="29" spans="1:9" ht="22" customHeight="1" thickTop="1" x14ac:dyDescent="0.25">
      <c r="A29" s="372" t="s">
        <v>33</v>
      </c>
      <c r="B29" s="373"/>
      <c r="C29" s="19">
        <f>SUM(C21:C28)</f>
        <v>33565</v>
      </c>
      <c r="D29" s="20">
        <f>SUM(D21:D28)</f>
        <v>1359.798</v>
      </c>
      <c r="E29" s="20">
        <f>SUM(E21:E28)</f>
        <v>1359.798</v>
      </c>
      <c r="F29" s="20">
        <f t="shared" si="1"/>
        <v>32205.202000000001</v>
      </c>
      <c r="G29" s="37"/>
      <c r="I29" s="37"/>
    </row>
    <row r="30" spans="1:9" ht="5.25" customHeight="1" x14ac:dyDescent="0.25">
      <c r="A30" s="366"/>
      <c r="B30" s="367"/>
      <c r="C30" s="22"/>
      <c r="D30" s="23"/>
      <c r="E30" s="22"/>
      <c r="F30" s="24"/>
    </row>
    <row r="31" spans="1:9" ht="21.75" customHeight="1" thickBot="1" x14ac:dyDescent="0.35">
      <c r="A31" s="376" t="s">
        <v>80</v>
      </c>
      <c r="B31" s="376"/>
      <c r="C31" s="25"/>
      <c r="D31" s="26">
        <f>SUM(D29)</f>
        <v>1359.798</v>
      </c>
      <c r="E31" s="27"/>
      <c r="F31" s="27"/>
      <c r="G31" s="37"/>
    </row>
    <row r="32" spans="1:9" ht="15" customHeight="1" thickTop="1" x14ac:dyDescent="0.3">
      <c r="A32" s="9"/>
      <c r="B32" s="9"/>
      <c r="C32" s="9"/>
      <c r="D32" s="9"/>
      <c r="E32" s="86" t="s">
        <v>133</v>
      </c>
      <c r="F32" s="87">
        <f>E29/C29</f>
        <v>4.0512378966185016E-2</v>
      </c>
    </row>
    <row r="33" spans="1:6" ht="13.5" customHeight="1" x14ac:dyDescent="0.3">
      <c r="A33" s="9"/>
      <c r="B33" s="9"/>
      <c r="C33" s="9"/>
      <c r="D33" s="9"/>
      <c r="E33" s="86" t="s">
        <v>134</v>
      </c>
      <c r="F33" s="88">
        <f>E29/(E29+'Q1 SSDR'!E29)</f>
        <v>0.56133305361584807</v>
      </c>
    </row>
    <row r="34" spans="1:6" ht="12" customHeight="1" x14ac:dyDescent="0.25">
      <c r="A34" s="32" t="s">
        <v>111</v>
      </c>
      <c r="B34" s="33"/>
      <c r="C34" s="33"/>
      <c r="D34" s="33"/>
      <c r="E34" s="33"/>
      <c r="F34" s="33"/>
    </row>
    <row r="35" spans="1:6" x14ac:dyDescent="0.25">
      <c r="A35" s="34" t="s">
        <v>81</v>
      </c>
      <c r="B35" s="35"/>
      <c r="C35" s="35"/>
      <c r="D35" s="36"/>
      <c r="E35" s="35"/>
      <c r="F35" s="36"/>
    </row>
    <row r="36" spans="1:6" x14ac:dyDescent="0.25">
      <c r="A36" s="34" t="s">
        <v>104</v>
      </c>
      <c r="B36" s="35"/>
      <c r="C36" s="35"/>
      <c r="D36" s="36"/>
      <c r="E36" s="35"/>
      <c r="F36" s="36"/>
    </row>
    <row r="37" spans="1:6" x14ac:dyDescent="0.25">
      <c r="A37" s="34" t="s">
        <v>105</v>
      </c>
      <c r="B37" s="35"/>
      <c r="C37" s="35"/>
      <c r="D37" s="36"/>
      <c r="E37" s="35"/>
      <c r="F37" s="36"/>
    </row>
    <row r="38" spans="1:6" ht="13" x14ac:dyDescent="0.3">
      <c r="D38" s="18"/>
      <c r="F38" s="18"/>
    </row>
    <row r="39" spans="1:6" x14ac:dyDescent="0.25">
      <c r="A39" s="2" t="s">
        <v>36</v>
      </c>
      <c r="C39" s="39"/>
      <c r="D39" s="2" t="s">
        <v>37</v>
      </c>
      <c r="E39" s="40"/>
      <c r="F39" s="39"/>
    </row>
    <row r="40" spans="1:6" x14ac:dyDescent="0.25">
      <c r="A40" s="2" t="s">
        <v>38</v>
      </c>
      <c r="D40" s="39" t="s">
        <v>39</v>
      </c>
      <c r="F40" s="39"/>
    </row>
    <row r="41" spans="1:6" ht="24" customHeight="1" x14ac:dyDescent="0.25">
      <c r="A41" s="9" t="s">
        <v>36</v>
      </c>
      <c r="C41" s="9"/>
      <c r="D41" s="2" t="s">
        <v>40</v>
      </c>
      <c r="E41" s="40"/>
    </row>
    <row r="42" spans="1:6" x14ac:dyDescent="0.25">
      <c r="A42" s="2" t="s">
        <v>41</v>
      </c>
      <c r="D42" s="2" t="s">
        <v>39</v>
      </c>
    </row>
    <row r="47" spans="1:6" x14ac:dyDescent="0.25">
      <c r="E47" s="35"/>
      <c r="F47" s="41" t="s">
        <v>136</v>
      </c>
    </row>
    <row r="48" spans="1:6" ht="13" x14ac:dyDescent="0.3">
      <c r="A48" s="359" t="s">
        <v>82</v>
      </c>
      <c r="B48" s="359"/>
      <c r="C48" s="359"/>
      <c r="D48" s="359"/>
      <c r="E48" s="359"/>
      <c r="F48" s="359"/>
    </row>
    <row r="50" spans="1:2" x14ac:dyDescent="0.25">
      <c r="A50" s="42" t="s">
        <v>43</v>
      </c>
      <c r="B50" s="43"/>
    </row>
    <row r="51" spans="1:2" x14ac:dyDescent="0.25">
      <c r="A51" s="34" t="s">
        <v>83</v>
      </c>
    </row>
    <row r="52" spans="1:2" x14ac:dyDescent="0.25">
      <c r="A52" s="34" t="s">
        <v>45</v>
      </c>
    </row>
    <row r="53" spans="1:2" x14ac:dyDescent="0.25">
      <c r="A53" s="34" t="s">
        <v>112</v>
      </c>
    </row>
    <row r="54" spans="1:2" x14ac:dyDescent="0.25">
      <c r="A54" s="34"/>
    </row>
    <row r="55" spans="1:2" x14ac:dyDescent="0.25">
      <c r="A55" s="34" t="s">
        <v>46</v>
      </c>
    </row>
    <row r="56" spans="1:2" x14ac:dyDescent="0.25">
      <c r="A56" s="34"/>
    </row>
    <row r="57" spans="1:2" x14ac:dyDescent="0.25">
      <c r="A57" s="42" t="s">
        <v>84</v>
      </c>
      <c r="B57" s="43"/>
    </row>
    <row r="58" spans="1:2" x14ac:dyDescent="0.25">
      <c r="A58" s="34" t="s">
        <v>48</v>
      </c>
    </row>
    <row r="59" spans="1:2" x14ac:dyDescent="0.25">
      <c r="A59" s="34" t="s">
        <v>49</v>
      </c>
    </row>
    <row r="60" spans="1:2" x14ac:dyDescent="0.25">
      <c r="A60" s="34"/>
    </row>
    <row r="61" spans="1:2" x14ac:dyDescent="0.25">
      <c r="A61" s="34" t="s">
        <v>50</v>
      </c>
    </row>
    <row r="62" spans="1:2" x14ac:dyDescent="0.25">
      <c r="A62" s="34" t="s">
        <v>51</v>
      </c>
    </row>
    <row r="63" spans="1:2" x14ac:dyDescent="0.25">
      <c r="A63" s="34" t="s">
        <v>52</v>
      </c>
    </row>
    <row r="64" spans="1:2" x14ac:dyDescent="0.25">
      <c r="A64" s="34" t="s">
        <v>53</v>
      </c>
    </row>
    <row r="65" spans="1:1" x14ac:dyDescent="0.25">
      <c r="A65" s="34" t="s">
        <v>54</v>
      </c>
    </row>
    <row r="66" spans="1:1" x14ac:dyDescent="0.25">
      <c r="A66" s="34" t="s">
        <v>53</v>
      </c>
    </row>
    <row r="67" spans="1:1" x14ac:dyDescent="0.25">
      <c r="A67" s="34" t="s">
        <v>55</v>
      </c>
    </row>
    <row r="68" spans="1:1" x14ac:dyDescent="0.25">
      <c r="A68" s="34"/>
    </row>
    <row r="69" spans="1:1" x14ac:dyDescent="0.25">
      <c r="A69" s="34" t="s">
        <v>56</v>
      </c>
    </row>
    <row r="70" spans="1:1" x14ac:dyDescent="0.25">
      <c r="A70" s="34"/>
    </row>
    <row r="71" spans="1:1" x14ac:dyDescent="0.25">
      <c r="A71" s="34" t="s">
        <v>57</v>
      </c>
    </row>
    <row r="72" spans="1:1" x14ac:dyDescent="0.25">
      <c r="A72" s="34" t="s">
        <v>85</v>
      </c>
    </row>
    <row r="73" spans="1:1" x14ac:dyDescent="0.25">
      <c r="A73" s="34"/>
    </row>
    <row r="74" spans="1:1" x14ac:dyDescent="0.25">
      <c r="A74" s="34" t="s">
        <v>59</v>
      </c>
    </row>
    <row r="75" spans="1:1" x14ac:dyDescent="0.25">
      <c r="A75" s="34"/>
    </row>
    <row r="76" spans="1:1" x14ac:dyDescent="0.25">
      <c r="A76" s="34" t="s">
        <v>60</v>
      </c>
    </row>
    <row r="77" spans="1:1" x14ac:dyDescent="0.25">
      <c r="A77" s="34" t="s">
        <v>86</v>
      </c>
    </row>
    <row r="78" spans="1:1" x14ac:dyDescent="0.25">
      <c r="A78" s="34" t="s">
        <v>62</v>
      </c>
    </row>
    <row r="79" spans="1:1" x14ac:dyDescent="0.25">
      <c r="A79" s="34"/>
    </row>
    <row r="80" spans="1:1" x14ac:dyDescent="0.25">
      <c r="A80" s="34" t="s">
        <v>63</v>
      </c>
    </row>
    <row r="81" spans="1:1" x14ac:dyDescent="0.25">
      <c r="A81" s="34"/>
    </row>
    <row r="82" spans="1:1" x14ac:dyDescent="0.25">
      <c r="A82" s="34" t="s">
        <v>87</v>
      </c>
    </row>
    <row r="83" spans="1:1" x14ac:dyDescent="0.25">
      <c r="A83" s="34"/>
    </row>
    <row r="84" spans="1:1" x14ac:dyDescent="0.25">
      <c r="A84" s="42" t="s">
        <v>88</v>
      </c>
    </row>
    <row r="85" spans="1:1" x14ac:dyDescent="0.25">
      <c r="A85" s="34" t="s">
        <v>113</v>
      </c>
    </row>
    <row r="86" spans="1:1" x14ac:dyDescent="0.25">
      <c r="A86" s="34"/>
    </row>
    <row r="87" spans="1:1" x14ac:dyDescent="0.25">
      <c r="A87" s="42" t="s">
        <v>89</v>
      </c>
    </row>
    <row r="88" spans="1:1" x14ac:dyDescent="0.25">
      <c r="A88" s="34" t="s">
        <v>90</v>
      </c>
    </row>
    <row r="89" spans="1:1" x14ac:dyDescent="0.25">
      <c r="A89" s="34" t="s">
        <v>68</v>
      </c>
    </row>
    <row r="90" spans="1:1" x14ac:dyDescent="0.25">
      <c r="A90" s="34"/>
    </row>
    <row r="91" spans="1:1" x14ac:dyDescent="0.25">
      <c r="A91" s="42" t="s">
        <v>69</v>
      </c>
    </row>
    <row r="92" spans="1:1" x14ac:dyDescent="0.25">
      <c r="A92" s="34" t="s">
        <v>91</v>
      </c>
    </row>
    <row r="93" spans="1:1" x14ac:dyDescent="0.25">
      <c r="A93" s="34"/>
    </row>
    <row r="94" spans="1:1" x14ac:dyDescent="0.25">
      <c r="A94" s="42" t="s">
        <v>92</v>
      </c>
    </row>
    <row r="95" spans="1:1" x14ac:dyDescent="0.25">
      <c r="A95" s="34" t="s">
        <v>93</v>
      </c>
    </row>
    <row r="96" spans="1:1" x14ac:dyDescent="0.25">
      <c r="A96" s="34" t="s">
        <v>73</v>
      </c>
    </row>
    <row r="97" spans="1:6" x14ac:dyDescent="0.25">
      <c r="A97" s="34"/>
    </row>
    <row r="98" spans="1:6" x14ac:dyDescent="0.25">
      <c r="A98" s="42" t="s">
        <v>74</v>
      </c>
      <c r="B98" s="43"/>
    </row>
    <row r="99" spans="1:6" x14ac:dyDescent="0.25">
      <c r="A99" s="34" t="s">
        <v>94</v>
      </c>
      <c r="B99" s="43"/>
    </row>
    <row r="100" spans="1:6" x14ac:dyDescent="0.25">
      <c r="A100" s="34"/>
      <c r="B100" s="43"/>
    </row>
    <row r="101" spans="1:6" x14ac:dyDescent="0.25">
      <c r="A101" s="34"/>
      <c r="B101" s="43"/>
    </row>
    <row r="102" spans="1:6" x14ac:dyDescent="0.25">
      <c r="A102" s="34"/>
      <c r="B102" s="43"/>
      <c r="E102" s="35"/>
      <c r="F102" s="41" t="s">
        <v>108</v>
      </c>
    </row>
    <row r="103" spans="1:6" x14ac:dyDescent="0.25">
      <c r="A103" s="34"/>
      <c r="B103" s="43"/>
    </row>
    <row r="104" spans="1:6" x14ac:dyDescent="0.25">
      <c r="E104" s="35"/>
    </row>
  </sheetData>
  <mergeCells count="22">
    <mergeCell ref="A30:B30"/>
    <mergeCell ref="A31:B31"/>
    <mergeCell ref="A48:F48"/>
    <mergeCell ref="A21:B21"/>
    <mergeCell ref="A23:B23"/>
    <mergeCell ref="A24:B24"/>
    <mergeCell ref="A25:B25"/>
    <mergeCell ref="A28:B28"/>
    <mergeCell ref="A29:B29"/>
    <mergeCell ref="A22:B22"/>
    <mergeCell ref="A26:B26"/>
    <mergeCell ref="A27:B27"/>
    <mergeCell ref="A1:G1"/>
    <mergeCell ref="A2:G2"/>
    <mergeCell ref="A3:G3"/>
    <mergeCell ref="C7:F7"/>
    <mergeCell ref="D9:F9"/>
    <mergeCell ref="A17:B20"/>
    <mergeCell ref="C17:C20"/>
    <mergeCell ref="E17:E20"/>
    <mergeCell ref="F17:F20"/>
    <mergeCell ref="D17:D20"/>
  </mergeCells>
  <pageMargins left="0.25" right="0.25" top="0.75" bottom="0.75" header="0.5" footer="0.25"/>
  <pageSetup scale="94" fitToHeight="0" orientation="portrait" r:id="rId1"/>
  <headerFooter alignWithMargins="0"/>
  <rowBreaks count="1" manualBreakCount="1">
    <brk id="47"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2"/>
  <sheetViews>
    <sheetView workbookViewId="0">
      <selection activeCell="L37" sqref="L37"/>
    </sheetView>
  </sheetViews>
  <sheetFormatPr defaultRowHeight="12.5" x14ac:dyDescent="0.25"/>
  <cols>
    <col min="1" max="1" width="10.7265625" style="46" customWidth="1"/>
    <col min="2" max="2" width="25.453125" style="46" customWidth="1"/>
    <col min="3" max="3" width="19.26953125" style="46" customWidth="1"/>
    <col min="4" max="4" width="11.7265625" style="46" customWidth="1"/>
    <col min="5" max="5" width="11" style="46" customWidth="1"/>
    <col min="6" max="6" width="14.54296875" style="46" customWidth="1"/>
    <col min="7" max="7" width="10.7265625" style="46" customWidth="1"/>
    <col min="8" max="8" width="13.54296875" style="46" customWidth="1"/>
    <col min="9" max="10" width="12.81640625" style="46" hidden="1" customWidth="1"/>
    <col min="11" max="249" width="8.81640625" style="46"/>
    <col min="250" max="250" width="29.7265625" style="46" bestFit="1" customWidth="1"/>
    <col min="251" max="251" width="43.453125" style="46" bestFit="1" customWidth="1"/>
    <col min="252" max="252" width="11.26953125" style="46" customWidth="1"/>
    <col min="253" max="253" width="14.453125" style="46" customWidth="1"/>
    <col min="254" max="254" width="14.26953125" style="46" bestFit="1" customWidth="1"/>
    <col min="255" max="255" width="10" style="46" customWidth="1"/>
    <col min="256" max="256" width="8.81640625" style="46"/>
    <col min="257" max="257" width="12.81640625" style="46" customWidth="1"/>
    <col min="258" max="258" width="8.81640625" style="46"/>
    <col min="259" max="259" width="12.1796875" style="46" customWidth="1"/>
    <col min="260" max="505" width="8.81640625" style="46"/>
    <col min="506" max="506" width="29.7265625" style="46" bestFit="1" customWidth="1"/>
    <col min="507" max="507" width="43.453125" style="46" bestFit="1" customWidth="1"/>
    <col min="508" max="508" width="11.26953125" style="46" customWidth="1"/>
    <col min="509" max="509" width="14.453125" style="46" customWidth="1"/>
    <col min="510" max="510" width="14.26953125" style="46" bestFit="1" customWidth="1"/>
    <col min="511" max="511" width="10" style="46" customWidth="1"/>
    <col min="512" max="512" width="8.81640625" style="46"/>
    <col min="513" max="513" width="12.81640625" style="46" customWidth="1"/>
    <col min="514" max="514" width="8.81640625" style="46"/>
    <col min="515" max="515" width="12.1796875" style="46" customWidth="1"/>
    <col min="516" max="761" width="8.81640625" style="46"/>
    <col min="762" max="762" width="29.7265625" style="46" bestFit="1" customWidth="1"/>
    <col min="763" max="763" width="43.453125" style="46" bestFit="1" customWidth="1"/>
    <col min="764" max="764" width="11.26953125" style="46" customWidth="1"/>
    <col min="765" max="765" width="14.453125" style="46" customWidth="1"/>
    <col min="766" max="766" width="14.26953125" style="46" bestFit="1" customWidth="1"/>
    <col min="767" max="767" width="10" style="46" customWidth="1"/>
    <col min="768" max="768" width="8.81640625" style="46"/>
    <col min="769" max="769" width="12.81640625" style="46" customWidth="1"/>
    <col min="770" max="770" width="8.81640625" style="46"/>
    <col min="771" max="771" width="12.1796875" style="46" customWidth="1"/>
    <col min="772" max="1017" width="8.81640625" style="46"/>
    <col min="1018" max="1018" width="29.7265625" style="46" bestFit="1" customWidth="1"/>
    <col min="1019" max="1019" width="43.453125" style="46" bestFit="1" customWidth="1"/>
    <col min="1020" max="1020" width="11.26953125" style="46" customWidth="1"/>
    <col min="1021" max="1021" width="14.453125" style="46" customWidth="1"/>
    <col min="1022" max="1022" width="14.26953125" style="46" bestFit="1" customWidth="1"/>
    <col min="1023" max="1023" width="10" style="46" customWidth="1"/>
    <col min="1024" max="1024" width="8.81640625" style="46"/>
    <col min="1025" max="1025" width="12.81640625" style="46" customWidth="1"/>
    <col min="1026" max="1026" width="8.81640625" style="46"/>
    <col min="1027" max="1027" width="12.1796875" style="46" customWidth="1"/>
    <col min="1028" max="1273" width="8.81640625" style="46"/>
    <col min="1274" max="1274" width="29.7265625" style="46" bestFit="1" customWidth="1"/>
    <col min="1275" max="1275" width="43.453125" style="46" bestFit="1" customWidth="1"/>
    <col min="1276" max="1276" width="11.26953125" style="46" customWidth="1"/>
    <col min="1277" max="1277" width="14.453125" style="46" customWidth="1"/>
    <col min="1278" max="1278" width="14.26953125" style="46" bestFit="1" customWidth="1"/>
    <col min="1279" max="1279" width="10" style="46" customWidth="1"/>
    <col min="1280" max="1280" width="8.81640625" style="46"/>
    <col min="1281" max="1281" width="12.81640625" style="46" customWidth="1"/>
    <col min="1282" max="1282" width="8.81640625" style="46"/>
    <col min="1283" max="1283" width="12.1796875" style="46" customWidth="1"/>
    <col min="1284" max="1529" width="8.81640625" style="46"/>
    <col min="1530" max="1530" width="29.7265625" style="46" bestFit="1" customWidth="1"/>
    <col min="1531" max="1531" width="43.453125" style="46" bestFit="1" customWidth="1"/>
    <col min="1532" max="1532" width="11.26953125" style="46" customWidth="1"/>
    <col min="1533" max="1533" width="14.453125" style="46" customWidth="1"/>
    <col min="1534" max="1534" width="14.26953125" style="46" bestFit="1" customWidth="1"/>
    <col min="1535" max="1535" width="10" style="46" customWidth="1"/>
    <col min="1536" max="1536" width="8.81640625" style="46"/>
    <col min="1537" max="1537" width="12.81640625" style="46" customWidth="1"/>
    <col min="1538" max="1538" width="8.81640625" style="46"/>
    <col min="1539" max="1539" width="12.1796875" style="46" customWidth="1"/>
    <col min="1540" max="1785" width="8.81640625" style="46"/>
    <col min="1786" max="1786" width="29.7265625" style="46" bestFit="1" customWidth="1"/>
    <col min="1787" max="1787" width="43.453125" style="46" bestFit="1" customWidth="1"/>
    <col min="1788" max="1788" width="11.26953125" style="46" customWidth="1"/>
    <col min="1789" max="1789" width="14.453125" style="46" customWidth="1"/>
    <col min="1790" max="1790" width="14.26953125" style="46" bestFit="1" customWidth="1"/>
    <col min="1791" max="1791" width="10" style="46" customWidth="1"/>
    <col min="1792" max="1792" width="8.81640625" style="46"/>
    <col min="1793" max="1793" width="12.81640625" style="46" customWidth="1"/>
    <col min="1794" max="1794" width="8.81640625" style="46"/>
    <col min="1795" max="1795" width="12.1796875" style="46" customWidth="1"/>
    <col min="1796" max="2041" width="8.81640625" style="46"/>
    <col min="2042" max="2042" width="29.7265625" style="46" bestFit="1" customWidth="1"/>
    <col min="2043" max="2043" width="43.453125" style="46" bestFit="1" customWidth="1"/>
    <col min="2044" max="2044" width="11.26953125" style="46" customWidth="1"/>
    <col min="2045" max="2045" width="14.453125" style="46" customWidth="1"/>
    <col min="2046" max="2046" width="14.26953125" style="46" bestFit="1" customWidth="1"/>
    <col min="2047" max="2047" width="10" style="46" customWidth="1"/>
    <col min="2048" max="2048" width="8.81640625" style="46"/>
    <col min="2049" max="2049" width="12.81640625" style="46" customWidth="1"/>
    <col min="2050" max="2050" width="8.81640625" style="46"/>
    <col min="2051" max="2051" width="12.1796875" style="46" customWidth="1"/>
    <col min="2052" max="2297" width="8.81640625" style="46"/>
    <col min="2298" max="2298" width="29.7265625" style="46" bestFit="1" customWidth="1"/>
    <col min="2299" max="2299" width="43.453125" style="46" bestFit="1" customWidth="1"/>
    <col min="2300" max="2300" width="11.26953125" style="46" customWidth="1"/>
    <col min="2301" max="2301" width="14.453125" style="46" customWidth="1"/>
    <col min="2302" max="2302" width="14.26953125" style="46" bestFit="1" customWidth="1"/>
    <col min="2303" max="2303" width="10" style="46" customWidth="1"/>
    <col min="2304" max="2304" width="8.81640625" style="46"/>
    <col min="2305" max="2305" width="12.81640625" style="46" customWidth="1"/>
    <col min="2306" max="2306" width="8.81640625" style="46"/>
    <col min="2307" max="2307" width="12.1796875" style="46" customWidth="1"/>
    <col min="2308" max="2553" width="8.81640625" style="46"/>
    <col min="2554" max="2554" width="29.7265625" style="46" bestFit="1" customWidth="1"/>
    <col min="2555" max="2555" width="43.453125" style="46" bestFit="1" customWidth="1"/>
    <col min="2556" max="2556" width="11.26953125" style="46" customWidth="1"/>
    <col min="2557" max="2557" width="14.453125" style="46" customWidth="1"/>
    <col min="2558" max="2558" width="14.26953125" style="46" bestFit="1" customWidth="1"/>
    <col min="2559" max="2559" width="10" style="46" customWidth="1"/>
    <col min="2560" max="2560" width="8.81640625" style="46"/>
    <col min="2561" max="2561" width="12.81640625" style="46" customWidth="1"/>
    <col min="2562" max="2562" width="8.81640625" style="46"/>
    <col min="2563" max="2563" width="12.1796875" style="46" customWidth="1"/>
    <col min="2564" max="2809" width="8.81640625" style="46"/>
    <col min="2810" max="2810" width="29.7265625" style="46" bestFit="1" customWidth="1"/>
    <col min="2811" max="2811" width="43.453125" style="46" bestFit="1" customWidth="1"/>
    <col min="2812" max="2812" width="11.26953125" style="46" customWidth="1"/>
    <col min="2813" max="2813" width="14.453125" style="46" customWidth="1"/>
    <col min="2814" max="2814" width="14.26953125" style="46" bestFit="1" customWidth="1"/>
    <col min="2815" max="2815" width="10" style="46" customWidth="1"/>
    <col min="2816" max="2816" width="8.81640625" style="46"/>
    <col min="2817" max="2817" width="12.81640625" style="46" customWidth="1"/>
    <col min="2818" max="2818" width="8.81640625" style="46"/>
    <col min="2819" max="2819" width="12.1796875" style="46" customWidth="1"/>
    <col min="2820" max="3065" width="8.81640625" style="46"/>
    <col min="3066" max="3066" width="29.7265625" style="46" bestFit="1" customWidth="1"/>
    <col min="3067" max="3067" width="43.453125" style="46" bestFit="1" customWidth="1"/>
    <col min="3068" max="3068" width="11.26953125" style="46" customWidth="1"/>
    <col min="3069" max="3069" width="14.453125" style="46" customWidth="1"/>
    <col min="3070" max="3070" width="14.26953125" style="46" bestFit="1" customWidth="1"/>
    <col min="3071" max="3071" width="10" style="46" customWidth="1"/>
    <col min="3072" max="3072" width="8.81640625" style="46"/>
    <col min="3073" max="3073" width="12.81640625" style="46" customWidth="1"/>
    <col min="3074" max="3074" width="8.81640625" style="46"/>
    <col min="3075" max="3075" width="12.1796875" style="46" customWidth="1"/>
    <col min="3076" max="3321" width="8.81640625" style="46"/>
    <col min="3322" max="3322" width="29.7265625" style="46" bestFit="1" customWidth="1"/>
    <col min="3323" max="3323" width="43.453125" style="46" bestFit="1" customWidth="1"/>
    <col min="3324" max="3324" width="11.26953125" style="46" customWidth="1"/>
    <col min="3325" max="3325" width="14.453125" style="46" customWidth="1"/>
    <col min="3326" max="3326" width="14.26953125" style="46" bestFit="1" customWidth="1"/>
    <col min="3327" max="3327" width="10" style="46" customWidth="1"/>
    <col min="3328" max="3328" width="8.81640625" style="46"/>
    <col min="3329" max="3329" width="12.81640625" style="46" customWidth="1"/>
    <col min="3330" max="3330" width="8.81640625" style="46"/>
    <col min="3331" max="3331" width="12.1796875" style="46" customWidth="1"/>
    <col min="3332" max="3577" width="8.81640625" style="46"/>
    <col min="3578" max="3578" width="29.7265625" style="46" bestFit="1" customWidth="1"/>
    <col min="3579" max="3579" width="43.453125" style="46" bestFit="1" customWidth="1"/>
    <col min="3580" max="3580" width="11.26953125" style="46" customWidth="1"/>
    <col min="3581" max="3581" width="14.453125" style="46" customWidth="1"/>
    <col min="3582" max="3582" width="14.26953125" style="46" bestFit="1" customWidth="1"/>
    <col min="3583" max="3583" width="10" style="46" customWidth="1"/>
    <col min="3584" max="3584" width="8.81640625" style="46"/>
    <col min="3585" max="3585" width="12.81640625" style="46" customWidth="1"/>
    <col min="3586" max="3586" width="8.81640625" style="46"/>
    <col min="3587" max="3587" width="12.1796875" style="46" customWidth="1"/>
    <col min="3588" max="3833" width="8.81640625" style="46"/>
    <col min="3834" max="3834" width="29.7265625" style="46" bestFit="1" customWidth="1"/>
    <col min="3835" max="3835" width="43.453125" style="46" bestFit="1" customWidth="1"/>
    <col min="3836" max="3836" width="11.26953125" style="46" customWidth="1"/>
    <col min="3837" max="3837" width="14.453125" style="46" customWidth="1"/>
    <col min="3838" max="3838" width="14.26953125" style="46" bestFit="1" customWidth="1"/>
    <col min="3839" max="3839" width="10" style="46" customWidth="1"/>
    <col min="3840" max="3840" width="8.81640625" style="46"/>
    <col min="3841" max="3841" width="12.81640625" style="46" customWidth="1"/>
    <col min="3842" max="3842" width="8.81640625" style="46"/>
    <col min="3843" max="3843" width="12.1796875" style="46" customWidth="1"/>
    <col min="3844" max="4089" width="8.81640625" style="46"/>
    <col min="4090" max="4090" width="29.7265625" style="46" bestFit="1" customWidth="1"/>
    <col min="4091" max="4091" width="43.453125" style="46" bestFit="1" customWidth="1"/>
    <col min="4092" max="4092" width="11.26953125" style="46" customWidth="1"/>
    <col min="4093" max="4093" width="14.453125" style="46" customWidth="1"/>
    <col min="4094" max="4094" width="14.26953125" style="46" bestFit="1" customWidth="1"/>
    <col min="4095" max="4095" width="10" style="46" customWidth="1"/>
    <col min="4096" max="4096" width="8.81640625" style="46"/>
    <col min="4097" max="4097" width="12.81640625" style="46" customWidth="1"/>
    <col min="4098" max="4098" width="8.81640625" style="46"/>
    <col min="4099" max="4099" width="12.1796875" style="46" customWidth="1"/>
    <col min="4100" max="4345" width="8.81640625" style="46"/>
    <col min="4346" max="4346" width="29.7265625" style="46" bestFit="1" customWidth="1"/>
    <col min="4347" max="4347" width="43.453125" style="46" bestFit="1" customWidth="1"/>
    <col min="4348" max="4348" width="11.26953125" style="46" customWidth="1"/>
    <col min="4349" max="4349" width="14.453125" style="46" customWidth="1"/>
    <col min="4350" max="4350" width="14.26953125" style="46" bestFit="1" customWidth="1"/>
    <col min="4351" max="4351" width="10" style="46" customWidth="1"/>
    <col min="4352" max="4352" width="8.81640625" style="46"/>
    <col min="4353" max="4353" width="12.81640625" style="46" customWidth="1"/>
    <col min="4354" max="4354" width="8.81640625" style="46"/>
    <col min="4355" max="4355" width="12.1796875" style="46" customWidth="1"/>
    <col min="4356" max="4601" width="8.81640625" style="46"/>
    <col min="4602" max="4602" width="29.7265625" style="46" bestFit="1" customWidth="1"/>
    <col min="4603" max="4603" width="43.453125" style="46" bestFit="1" customWidth="1"/>
    <col min="4604" max="4604" width="11.26953125" style="46" customWidth="1"/>
    <col min="4605" max="4605" width="14.453125" style="46" customWidth="1"/>
    <col min="4606" max="4606" width="14.26953125" style="46" bestFit="1" customWidth="1"/>
    <col min="4607" max="4607" width="10" style="46" customWidth="1"/>
    <col min="4608" max="4608" width="8.81640625" style="46"/>
    <col min="4609" max="4609" width="12.81640625" style="46" customWidth="1"/>
    <col min="4610" max="4610" width="8.81640625" style="46"/>
    <col min="4611" max="4611" width="12.1796875" style="46" customWidth="1"/>
    <col min="4612" max="4857" width="8.81640625" style="46"/>
    <col min="4858" max="4858" width="29.7265625" style="46" bestFit="1" customWidth="1"/>
    <col min="4859" max="4859" width="43.453125" style="46" bestFit="1" customWidth="1"/>
    <col min="4860" max="4860" width="11.26953125" style="46" customWidth="1"/>
    <col min="4861" max="4861" width="14.453125" style="46" customWidth="1"/>
    <col min="4862" max="4862" width="14.26953125" style="46" bestFit="1" customWidth="1"/>
    <col min="4863" max="4863" width="10" style="46" customWidth="1"/>
    <col min="4864" max="4864" width="8.81640625" style="46"/>
    <col min="4865" max="4865" width="12.81640625" style="46" customWidth="1"/>
    <col min="4866" max="4866" width="8.81640625" style="46"/>
    <col min="4867" max="4867" width="12.1796875" style="46" customWidth="1"/>
    <col min="4868" max="5113" width="8.81640625" style="46"/>
    <col min="5114" max="5114" width="29.7265625" style="46" bestFit="1" customWidth="1"/>
    <col min="5115" max="5115" width="43.453125" style="46" bestFit="1" customWidth="1"/>
    <col min="5116" max="5116" width="11.26953125" style="46" customWidth="1"/>
    <col min="5117" max="5117" width="14.453125" style="46" customWidth="1"/>
    <col min="5118" max="5118" width="14.26953125" style="46" bestFit="1" customWidth="1"/>
    <col min="5119" max="5119" width="10" style="46" customWidth="1"/>
    <col min="5120" max="5120" width="8.81640625" style="46"/>
    <col min="5121" max="5121" width="12.81640625" style="46" customWidth="1"/>
    <col min="5122" max="5122" width="8.81640625" style="46"/>
    <col min="5123" max="5123" width="12.1796875" style="46" customWidth="1"/>
    <col min="5124" max="5369" width="8.81640625" style="46"/>
    <col min="5370" max="5370" width="29.7265625" style="46" bestFit="1" customWidth="1"/>
    <col min="5371" max="5371" width="43.453125" style="46" bestFit="1" customWidth="1"/>
    <col min="5372" max="5372" width="11.26953125" style="46" customWidth="1"/>
    <col min="5373" max="5373" width="14.453125" style="46" customWidth="1"/>
    <col min="5374" max="5374" width="14.26953125" style="46" bestFit="1" customWidth="1"/>
    <col min="5375" max="5375" width="10" style="46" customWidth="1"/>
    <col min="5376" max="5376" width="8.81640625" style="46"/>
    <col min="5377" max="5377" width="12.81640625" style="46" customWidth="1"/>
    <col min="5378" max="5378" width="8.81640625" style="46"/>
    <col min="5379" max="5379" width="12.1796875" style="46" customWidth="1"/>
    <col min="5380" max="5625" width="8.81640625" style="46"/>
    <col min="5626" max="5626" width="29.7265625" style="46" bestFit="1" customWidth="1"/>
    <col min="5627" max="5627" width="43.453125" style="46" bestFit="1" customWidth="1"/>
    <col min="5628" max="5628" width="11.26953125" style="46" customWidth="1"/>
    <col min="5629" max="5629" width="14.453125" style="46" customWidth="1"/>
    <col min="5630" max="5630" width="14.26953125" style="46" bestFit="1" customWidth="1"/>
    <col min="5631" max="5631" width="10" style="46" customWidth="1"/>
    <col min="5632" max="5632" width="8.81640625" style="46"/>
    <col min="5633" max="5633" width="12.81640625" style="46" customWidth="1"/>
    <col min="5634" max="5634" width="8.81640625" style="46"/>
    <col min="5635" max="5635" width="12.1796875" style="46" customWidth="1"/>
    <col min="5636" max="5881" width="8.81640625" style="46"/>
    <col min="5882" max="5882" width="29.7265625" style="46" bestFit="1" customWidth="1"/>
    <col min="5883" max="5883" width="43.453125" style="46" bestFit="1" customWidth="1"/>
    <col min="5884" max="5884" width="11.26953125" style="46" customWidth="1"/>
    <col min="5885" max="5885" width="14.453125" style="46" customWidth="1"/>
    <col min="5886" max="5886" width="14.26953125" style="46" bestFit="1" customWidth="1"/>
    <col min="5887" max="5887" width="10" style="46" customWidth="1"/>
    <col min="5888" max="5888" width="8.81640625" style="46"/>
    <col min="5889" max="5889" width="12.81640625" style="46" customWidth="1"/>
    <col min="5890" max="5890" width="8.81640625" style="46"/>
    <col min="5891" max="5891" width="12.1796875" style="46" customWidth="1"/>
    <col min="5892" max="6137" width="8.81640625" style="46"/>
    <col min="6138" max="6138" width="29.7265625" style="46" bestFit="1" customWidth="1"/>
    <col min="6139" max="6139" width="43.453125" style="46" bestFit="1" customWidth="1"/>
    <col min="6140" max="6140" width="11.26953125" style="46" customWidth="1"/>
    <col min="6141" max="6141" width="14.453125" style="46" customWidth="1"/>
    <col min="6142" max="6142" width="14.26953125" style="46" bestFit="1" customWidth="1"/>
    <col min="6143" max="6143" width="10" style="46" customWidth="1"/>
    <col min="6144" max="6144" width="8.81640625" style="46"/>
    <col min="6145" max="6145" width="12.81640625" style="46" customWidth="1"/>
    <col min="6146" max="6146" width="8.81640625" style="46"/>
    <col min="6147" max="6147" width="12.1796875" style="46" customWidth="1"/>
    <col min="6148" max="6393" width="8.81640625" style="46"/>
    <col min="6394" max="6394" width="29.7265625" style="46" bestFit="1" customWidth="1"/>
    <col min="6395" max="6395" width="43.453125" style="46" bestFit="1" customWidth="1"/>
    <col min="6396" max="6396" width="11.26953125" style="46" customWidth="1"/>
    <col min="6397" max="6397" width="14.453125" style="46" customWidth="1"/>
    <col min="6398" max="6398" width="14.26953125" style="46" bestFit="1" customWidth="1"/>
    <col min="6399" max="6399" width="10" style="46" customWidth="1"/>
    <col min="6400" max="6400" width="8.81640625" style="46"/>
    <col min="6401" max="6401" width="12.81640625" style="46" customWidth="1"/>
    <col min="6402" max="6402" width="8.81640625" style="46"/>
    <col min="6403" max="6403" width="12.1796875" style="46" customWidth="1"/>
    <col min="6404" max="6649" width="8.81640625" style="46"/>
    <col min="6650" max="6650" width="29.7265625" style="46" bestFit="1" customWidth="1"/>
    <col min="6651" max="6651" width="43.453125" style="46" bestFit="1" customWidth="1"/>
    <col min="6652" max="6652" width="11.26953125" style="46" customWidth="1"/>
    <col min="6653" max="6653" width="14.453125" style="46" customWidth="1"/>
    <col min="6654" max="6654" width="14.26953125" style="46" bestFit="1" customWidth="1"/>
    <col min="6655" max="6655" width="10" style="46" customWidth="1"/>
    <col min="6656" max="6656" width="8.81640625" style="46"/>
    <col min="6657" max="6657" width="12.81640625" style="46" customWidth="1"/>
    <col min="6658" max="6658" width="8.81640625" style="46"/>
    <col min="6659" max="6659" width="12.1796875" style="46" customWidth="1"/>
    <col min="6660" max="6905" width="8.81640625" style="46"/>
    <col min="6906" max="6906" width="29.7265625" style="46" bestFit="1" customWidth="1"/>
    <col min="6907" max="6907" width="43.453125" style="46" bestFit="1" customWidth="1"/>
    <col min="6908" max="6908" width="11.26953125" style="46" customWidth="1"/>
    <col min="6909" max="6909" width="14.453125" style="46" customWidth="1"/>
    <col min="6910" max="6910" width="14.26953125" style="46" bestFit="1" customWidth="1"/>
    <col min="6911" max="6911" width="10" style="46" customWidth="1"/>
    <col min="6912" max="6912" width="8.81640625" style="46"/>
    <col min="6913" max="6913" width="12.81640625" style="46" customWidth="1"/>
    <col min="6914" max="6914" width="8.81640625" style="46"/>
    <col min="6915" max="6915" width="12.1796875" style="46" customWidth="1"/>
    <col min="6916" max="7161" width="8.81640625" style="46"/>
    <col min="7162" max="7162" width="29.7265625" style="46" bestFit="1" customWidth="1"/>
    <col min="7163" max="7163" width="43.453125" style="46" bestFit="1" customWidth="1"/>
    <col min="7164" max="7164" width="11.26953125" style="46" customWidth="1"/>
    <col min="7165" max="7165" width="14.453125" style="46" customWidth="1"/>
    <col min="7166" max="7166" width="14.26953125" style="46" bestFit="1" customWidth="1"/>
    <col min="7167" max="7167" width="10" style="46" customWidth="1"/>
    <col min="7168" max="7168" width="8.81640625" style="46"/>
    <col min="7169" max="7169" width="12.81640625" style="46" customWidth="1"/>
    <col min="7170" max="7170" width="8.81640625" style="46"/>
    <col min="7171" max="7171" width="12.1796875" style="46" customWidth="1"/>
    <col min="7172" max="7417" width="8.81640625" style="46"/>
    <col min="7418" max="7418" width="29.7265625" style="46" bestFit="1" customWidth="1"/>
    <col min="7419" max="7419" width="43.453125" style="46" bestFit="1" customWidth="1"/>
    <col min="7420" max="7420" width="11.26953125" style="46" customWidth="1"/>
    <col min="7421" max="7421" width="14.453125" style="46" customWidth="1"/>
    <col min="7422" max="7422" width="14.26953125" style="46" bestFit="1" customWidth="1"/>
    <col min="7423" max="7423" width="10" style="46" customWidth="1"/>
    <col min="7424" max="7424" width="8.81640625" style="46"/>
    <col min="7425" max="7425" width="12.81640625" style="46" customWidth="1"/>
    <col min="7426" max="7426" width="8.81640625" style="46"/>
    <col min="7427" max="7427" width="12.1796875" style="46" customWidth="1"/>
    <col min="7428" max="7673" width="8.81640625" style="46"/>
    <col min="7674" max="7674" width="29.7265625" style="46" bestFit="1" customWidth="1"/>
    <col min="7675" max="7675" width="43.453125" style="46" bestFit="1" customWidth="1"/>
    <col min="7676" max="7676" width="11.26953125" style="46" customWidth="1"/>
    <col min="7677" max="7677" width="14.453125" style="46" customWidth="1"/>
    <col min="7678" max="7678" width="14.26953125" style="46" bestFit="1" customWidth="1"/>
    <col min="7679" max="7679" width="10" style="46" customWidth="1"/>
    <col min="7680" max="7680" width="8.81640625" style="46"/>
    <col min="7681" max="7681" width="12.81640625" style="46" customWidth="1"/>
    <col min="7682" max="7682" width="8.81640625" style="46"/>
    <col min="7683" max="7683" width="12.1796875" style="46" customWidth="1"/>
    <col min="7684" max="7929" width="8.81640625" style="46"/>
    <col min="7930" max="7930" width="29.7265625" style="46" bestFit="1" customWidth="1"/>
    <col min="7931" max="7931" width="43.453125" style="46" bestFit="1" customWidth="1"/>
    <col min="7932" max="7932" width="11.26953125" style="46" customWidth="1"/>
    <col min="7933" max="7933" width="14.453125" style="46" customWidth="1"/>
    <col min="7934" max="7934" width="14.26953125" style="46" bestFit="1" customWidth="1"/>
    <col min="7935" max="7935" width="10" style="46" customWidth="1"/>
    <col min="7936" max="7936" width="8.81640625" style="46"/>
    <col min="7937" max="7937" width="12.81640625" style="46" customWidth="1"/>
    <col min="7938" max="7938" width="8.81640625" style="46"/>
    <col min="7939" max="7939" width="12.1796875" style="46" customWidth="1"/>
    <col min="7940" max="8185" width="8.81640625" style="46"/>
    <col min="8186" max="8186" width="29.7265625" style="46" bestFit="1" customWidth="1"/>
    <col min="8187" max="8187" width="43.453125" style="46" bestFit="1" customWidth="1"/>
    <col min="8188" max="8188" width="11.26953125" style="46" customWidth="1"/>
    <col min="8189" max="8189" width="14.453125" style="46" customWidth="1"/>
    <col min="8190" max="8190" width="14.26953125" style="46" bestFit="1" customWidth="1"/>
    <col min="8191" max="8191" width="10" style="46" customWidth="1"/>
    <col min="8192" max="8192" width="8.81640625" style="46"/>
    <col min="8193" max="8193" width="12.81640625" style="46" customWidth="1"/>
    <col min="8194" max="8194" width="8.81640625" style="46"/>
    <col min="8195" max="8195" width="12.1796875" style="46" customWidth="1"/>
    <col min="8196" max="8441" width="8.81640625" style="46"/>
    <col min="8442" max="8442" width="29.7265625" style="46" bestFit="1" customWidth="1"/>
    <col min="8443" max="8443" width="43.453125" style="46" bestFit="1" customWidth="1"/>
    <col min="8444" max="8444" width="11.26953125" style="46" customWidth="1"/>
    <col min="8445" max="8445" width="14.453125" style="46" customWidth="1"/>
    <col min="8446" max="8446" width="14.26953125" style="46" bestFit="1" customWidth="1"/>
    <col min="8447" max="8447" width="10" style="46" customWidth="1"/>
    <col min="8448" max="8448" width="8.81640625" style="46"/>
    <col min="8449" max="8449" width="12.81640625" style="46" customWidth="1"/>
    <col min="8450" max="8450" width="8.81640625" style="46"/>
    <col min="8451" max="8451" width="12.1796875" style="46" customWidth="1"/>
    <col min="8452" max="8697" width="8.81640625" style="46"/>
    <col min="8698" max="8698" width="29.7265625" style="46" bestFit="1" customWidth="1"/>
    <col min="8699" max="8699" width="43.453125" style="46" bestFit="1" customWidth="1"/>
    <col min="8700" max="8700" width="11.26953125" style="46" customWidth="1"/>
    <col min="8701" max="8701" width="14.453125" style="46" customWidth="1"/>
    <col min="8702" max="8702" width="14.26953125" style="46" bestFit="1" customWidth="1"/>
    <col min="8703" max="8703" width="10" style="46" customWidth="1"/>
    <col min="8704" max="8704" width="8.81640625" style="46"/>
    <col min="8705" max="8705" width="12.81640625" style="46" customWidth="1"/>
    <col min="8706" max="8706" width="8.81640625" style="46"/>
    <col min="8707" max="8707" width="12.1796875" style="46" customWidth="1"/>
    <col min="8708" max="8953" width="8.81640625" style="46"/>
    <col min="8954" max="8954" width="29.7265625" style="46" bestFit="1" customWidth="1"/>
    <col min="8955" max="8955" width="43.453125" style="46" bestFit="1" customWidth="1"/>
    <col min="8956" max="8956" width="11.26953125" style="46" customWidth="1"/>
    <col min="8957" max="8957" width="14.453125" style="46" customWidth="1"/>
    <col min="8958" max="8958" width="14.26953125" style="46" bestFit="1" customWidth="1"/>
    <col min="8959" max="8959" width="10" style="46" customWidth="1"/>
    <col min="8960" max="8960" width="8.81640625" style="46"/>
    <col min="8961" max="8961" width="12.81640625" style="46" customWidth="1"/>
    <col min="8962" max="8962" width="8.81640625" style="46"/>
    <col min="8963" max="8963" width="12.1796875" style="46" customWidth="1"/>
    <col min="8964" max="9209" width="8.81640625" style="46"/>
    <col min="9210" max="9210" width="29.7265625" style="46" bestFit="1" customWidth="1"/>
    <col min="9211" max="9211" width="43.453125" style="46" bestFit="1" customWidth="1"/>
    <col min="9212" max="9212" width="11.26953125" style="46" customWidth="1"/>
    <col min="9213" max="9213" width="14.453125" style="46" customWidth="1"/>
    <col min="9214" max="9214" width="14.26953125" style="46" bestFit="1" customWidth="1"/>
    <col min="9215" max="9215" width="10" style="46" customWidth="1"/>
    <col min="9216" max="9216" width="8.81640625" style="46"/>
    <col min="9217" max="9217" width="12.81640625" style="46" customWidth="1"/>
    <col min="9218" max="9218" width="8.81640625" style="46"/>
    <col min="9219" max="9219" width="12.1796875" style="46" customWidth="1"/>
    <col min="9220" max="9465" width="8.81640625" style="46"/>
    <col min="9466" max="9466" width="29.7265625" style="46" bestFit="1" customWidth="1"/>
    <col min="9467" max="9467" width="43.453125" style="46" bestFit="1" customWidth="1"/>
    <col min="9468" max="9468" width="11.26953125" style="46" customWidth="1"/>
    <col min="9469" max="9469" width="14.453125" style="46" customWidth="1"/>
    <col min="9470" max="9470" width="14.26953125" style="46" bestFit="1" customWidth="1"/>
    <col min="9471" max="9471" width="10" style="46" customWidth="1"/>
    <col min="9472" max="9472" width="8.81640625" style="46"/>
    <col min="9473" max="9473" width="12.81640625" style="46" customWidth="1"/>
    <col min="9474" max="9474" width="8.81640625" style="46"/>
    <col min="9475" max="9475" width="12.1796875" style="46" customWidth="1"/>
    <col min="9476" max="9721" width="8.81640625" style="46"/>
    <col min="9722" max="9722" width="29.7265625" style="46" bestFit="1" customWidth="1"/>
    <col min="9723" max="9723" width="43.453125" style="46" bestFit="1" customWidth="1"/>
    <col min="9724" max="9724" width="11.26953125" style="46" customWidth="1"/>
    <col min="9725" max="9725" width="14.453125" style="46" customWidth="1"/>
    <col min="9726" max="9726" width="14.26953125" style="46" bestFit="1" customWidth="1"/>
    <col min="9727" max="9727" width="10" style="46" customWidth="1"/>
    <col min="9728" max="9728" width="8.81640625" style="46"/>
    <col min="9729" max="9729" width="12.81640625" style="46" customWidth="1"/>
    <col min="9730" max="9730" width="8.81640625" style="46"/>
    <col min="9731" max="9731" width="12.1796875" style="46" customWidth="1"/>
    <col min="9732" max="9977" width="8.81640625" style="46"/>
    <col min="9978" max="9978" width="29.7265625" style="46" bestFit="1" customWidth="1"/>
    <col min="9979" max="9979" width="43.453125" style="46" bestFit="1" customWidth="1"/>
    <col min="9980" max="9980" width="11.26953125" style="46" customWidth="1"/>
    <col min="9981" max="9981" width="14.453125" style="46" customWidth="1"/>
    <col min="9982" max="9982" width="14.26953125" style="46" bestFit="1" customWidth="1"/>
    <col min="9983" max="9983" width="10" style="46" customWidth="1"/>
    <col min="9984" max="9984" width="8.81640625" style="46"/>
    <col min="9985" max="9985" width="12.81640625" style="46" customWidth="1"/>
    <col min="9986" max="9986" width="8.81640625" style="46"/>
    <col min="9987" max="9987" width="12.1796875" style="46" customWidth="1"/>
    <col min="9988" max="10233" width="8.81640625" style="46"/>
    <col min="10234" max="10234" width="29.7265625" style="46" bestFit="1" customWidth="1"/>
    <col min="10235" max="10235" width="43.453125" style="46" bestFit="1" customWidth="1"/>
    <col min="10236" max="10236" width="11.26953125" style="46" customWidth="1"/>
    <col min="10237" max="10237" width="14.453125" style="46" customWidth="1"/>
    <col min="10238" max="10238" width="14.26953125" style="46" bestFit="1" customWidth="1"/>
    <col min="10239" max="10239" width="10" style="46" customWidth="1"/>
    <col min="10240" max="10240" width="8.81640625" style="46"/>
    <col min="10241" max="10241" width="12.81640625" style="46" customWidth="1"/>
    <col min="10242" max="10242" width="8.81640625" style="46"/>
    <col min="10243" max="10243" width="12.1796875" style="46" customWidth="1"/>
    <col min="10244" max="10489" width="8.81640625" style="46"/>
    <col min="10490" max="10490" width="29.7265625" style="46" bestFit="1" customWidth="1"/>
    <col min="10491" max="10491" width="43.453125" style="46" bestFit="1" customWidth="1"/>
    <col min="10492" max="10492" width="11.26953125" style="46" customWidth="1"/>
    <col min="10493" max="10493" width="14.453125" style="46" customWidth="1"/>
    <col min="10494" max="10494" width="14.26953125" style="46" bestFit="1" customWidth="1"/>
    <col min="10495" max="10495" width="10" style="46" customWidth="1"/>
    <col min="10496" max="10496" width="8.81640625" style="46"/>
    <col min="10497" max="10497" width="12.81640625" style="46" customWidth="1"/>
    <col min="10498" max="10498" width="8.81640625" style="46"/>
    <col min="10499" max="10499" width="12.1796875" style="46" customWidth="1"/>
    <col min="10500" max="10745" width="8.81640625" style="46"/>
    <col min="10746" max="10746" width="29.7265625" style="46" bestFit="1" customWidth="1"/>
    <col min="10747" max="10747" width="43.453125" style="46" bestFit="1" customWidth="1"/>
    <col min="10748" max="10748" width="11.26953125" style="46" customWidth="1"/>
    <col min="10749" max="10749" width="14.453125" style="46" customWidth="1"/>
    <col min="10750" max="10750" width="14.26953125" style="46" bestFit="1" customWidth="1"/>
    <col min="10751" max="10751" width="10" style="46" customWidth="1"/>
    <col min="10752" max="10752" width="8.81640625" style="46"/>
    <col min="10753" max="10753" width="12.81640625" style="46" customWidth="1"/>
    <col min="10754" max="10754" width="8.81640625" style="46"/>
    <col min="10755" max="10755" width="12.1796875" style="46" customWidth="1"/>
    <col min="10756" max="11001" width="8.81640625" style="46"/>
    <col min="11002" max="11002" width="29.7265625" style="46" bestFit="1" customWidth="1"/>
    <col min="11003" max="11003" width="43.453125" style="46" bestFit="1" customWidth="1"/>
    <col min="11004" max="11004" width="11.26953125" style="46" customWidth="1"/>
    <col min="11005" max="11005" width="14.453125" style="46" customWidth="1"/>
    <col min="11006" max="11006" width="14.26953125" style="46" bestFit="1" customWidth="1"/>
    <col min="11007" max="11007" width="10" style="46" customWidth="1"/>
    <col min="11008" max="11008" width="8.81640625" style="46"/>
    <col min="11009" max="11009" width="12.81640625" style="46" customWidth="1"/>
    <col min="11010" max="11010" width="8.81640625" style="46"/>
    <col min="11011" max="11011" width="12.1796875" style="46" customWidth="1"/>
    <col min="11012" max="11257" width="8.81640625" style="46"/>
    <col min="11258" max="11258" width="29.7265625" style="46" bestFit="1" customWidth="1"/>
    <col min="11259" max="11259" width="43.453125" style="46" bestFit="1" customWidth="1"/>
    <col min="11260" max="11260" width="11.26953125" style="46" customWidth="1"/>
    <col min="11261" max="11261" width="14.453125" style="46" customWidth="1"/>
    <col min="11262" max="11262" width="14.26953125" style="46" bestFit="1" customWidth="1"/>
    <col min="11263" max="11263" width="10" style="46" customWidth="1"/>
    <col min="11264" max="11264" width="8.81640625" style="46"/>
    <col min="11265" max="11265" width="12.81640625" style="46" customWidth="1"/>
    <col min="11266" max="11266" width="8.81640625" style="46"/>
    <col min="11267" max="11267" width="12.1796875" style="46" customWidth="1"/>
    <col min="11268" max="11513" width="8.81640625" style="46"/>
    <col min="11514" max="11514" width="29.7265625" style="46" bestFit="1" customWidth="1"/>
    <col min="11515" max="11515" width="43.453125" style="46" bestFit="1" customWidth="1"/>
    <col min="11516" max="11516" width="11.26953125" style="46" customWidth="1"/>
    <col min="11517" max="11517" width="14.453125" style="46" customWidth="1"/>
    <col min="11518" max="11518" width="14.26953125" style="46" bestFit="1" customWidth="1"/>
    <col min="11519" max="11519" width="10" style="46" customWidth="1"/>
    <col min="11520" max="11520" width="8.81640625" style="46"/>
    <col min="11521" max="11521" width="12.81640625" style="46" customWidth="1"/>
    <col min="11522" max="11522" width="8.81640625" style="46"/>
    <col min="11523" max="11523" width="12.1796875" style="46" customWidth="1"/>
    <col min="11524" max="11769" width="8.81640625" style="46"/>
    <col min="11770" max="11770" width="29.7265625" style="46" bestFit="1" customWidth="1"/>
    <col min="11771" max="11771" width="43.453125" style="46" bestFit="1" customWidth="1"/>
    <col min="11772" max="11772" width="11.26953125" style="46" customWidth="1"/>
    <col min="11773" max="11773" width="14.453125" style="46" customWidth="1"/>
    <col min="11774" max="11774" width="14.26953125" style="46" bestFit="1" customWidth="1"/>
    <col min="11775" max="11775" width="10" style="46" customWidth="1"/>
    <col min="11776" max="11776" width="8.81640625" style="46"/>
    <col min="11777" max="11777" width="12.81640625" style="46" customWidth="1"/>
    <col min="11778" max="11778" width="8.81640625" style="46"/>
    <col min="11779" max="11779" width="12.1796875" style="46" customWidth="1"/>
    <col min="11780" max="12025" width="8.81640625" style="46"/>
    <col min="12026" max="12026" width="29.7265625" style="46" bestFit="1" customWidth="1"/>
    <col min="12027" max="12027" width="43.453125" style="46" bestFit="1" customWidth="1"/>
    <col min="12028" max="12028" width="11.26953125" style="46" customWidth="1"/>
    <col min="12029" max="12029" width="14.453125" style="46" customWidth="1"/>
    <col min="12030" max="12030" width="14.26953125" style="46" bestFit="1" customWidth="1"/>
    <col min="12031" max="12031" width="10" style="46" customWidth="1"/>
    <col min="12032" max="12032" width="8.81640625" style="46"/>
    <col min="12033" max="12033" width="12.81640625" style="46" customWidth="1"/>
    <col min="12034" max="12034" width="8.81640625" style="46"/>
    <col min="12035" max="12035" width="12.1796875" style="46" customWidth="1"/>
    <col min="12036" max="12281" width="8.81640625" style="46"/>
    <col min="12282" max="12282" width="29.7265625" style="46" bestFit="1" customWidth="1"/>
    <col min="12283" max="12283" width="43.453125" style="46" bestFit="1" customWidth="1"/>
    <col min="12284" max="12284" width="11.26953125" style="46" customWidth="1"/>
    <col min="12285" max="12285" width="14.453125" style="46" customWidth="1"/>
    <col min="12286" max="12286" width="14.26953125" style="46" bestFit="1" customWidth="1"/>
    <col min="12287" max="12287" width="10" style="46" customWidth="1"/>
    <col min="12288" max="12288" width="8.81640625" style="46"/>
    <col min="12289" max="12289" width="12.81640625" style="46" customWidth="1"/>
    <col min="12290" max="12290" width="8.81640625" style="46"/>
    <col min="12291" max="12291" width="12.1796875" style="46" customWidth="1"/>
    <col min="12292" max="12537" width="8.81640625" style="46"/>
    <col min="12538" max="12538" width="29.7265625" style="46" bestFit="1" customWidth="1"/>
    <col min="12539" max="12539" width="43.453125" style="46" bestFit="1" customWidth="1"/>
    <col min="12540" max="12540" width="11.26953125" style="46" customWidth="1"/>
    <col min="12541" max="12541" width="14.453125" style="46" customWidth="1"/>
    <col min="12542" max="12542" width="14.26953125" style="46" bestFit="1" customWidth="1"/>
    <col min="12543" max="12543" width="10" style="46" customWidth="1"/>
    <col min="12544" max="12544" width="8.81640625" style="46"/>
    <col min="12545" max="12545" width="12.81640625" style="46" customWidth="1"/>
    <col min="12546" max="12546" width="8.81640625" style="46"/>
    <col min="12547" max="12547" width="12.1796875" style="46" customWidth="1"/>
    <col min="12548" max="12793" width="8.81640625" style="46"/>
    <col min="12794" max="12794" width="29.7265625" style="46" bestFit="1" customWidth="1"/>
    <col min="12795" max="12795" width="43.453125" style="46" bestFit="1" customWidth="1"/>
    <col min="12796" max="12796" width="11.26953125" style="46" customWidth="1"/>
    <col min="12797" max="12797" width="14.453125" style="46" customWidth="1"/>
    <col min="12798" max="12798" width="14.26953125" style="46" bestFit="1" customWidth="1"/>
    <col min="12799" max="12799" width="10" style="46" customWidth="1"/>
    <col min="12800" max="12800" width="8.81640625" style="46"/>
    <col min="12801" max="12801" width="12.81640625" style="46" customWidth="1"/>
    <col min="12802" max="12802" width="8.81640625" style="46"/>
    <col min="12803" max="12803" width="12.1796875" style="46" customWidth="1"/>
    <col min="12804" max="13049" width="8.81640625" style="46"/>
    <col min="13050" max="13050" width="29.7265625" style="46" bestFit="1" customWidth="1"/>
    <col min="13051" max="13051" width="43.453125" style="46" bestFit="1" customWidth="1"/>
    <col min="13052" max="13052" width="11.26953125" style="46" customWidth="1"/>
    <col min="13053" max="13053" width="14.453125" style="46" customWidth="1"/>
    <col min="13054" max="13054" width="14.26953125" style="46" bestFit="1" customWidth="1"/>
    <col min="13055" max="13055" width="10" style="46" customWidth="1"/>
    <col min="13056" max="13056" width="8.81640625" style="46"/>
    <col min="13057" max="13057" width="12.81640625" style="46" customWidth="1"/>
    <col min="13058" max="13058" width="8.81640625" style="46"/>
    <col min="13059" max="13059" width="12.1796875" style="46" customWidth="1"/>
    <col min="13060" max="13305" width="8.81640625" style="46"/>
    <col min="13306" max="13306" width="29.7265625" style="46" bestFit="1" customWidth="1"/>
    <col min="13307" max="13307" width="43.453125" style="46" bestFit="1" customWidth="1"/>
    <col min="13308" max="13308" width="11.26953125" style="46" customWidth="1"/>
    <col min="13309" max="13309" width="14.453125" style="46" customWidth="1"/>
    <col min="13310" max="13310" width="14.26953125" style="46" bestFit="1" customWidth="1"/>
    <col min="13311" max="13311" width="10" style="46" customWidth="1"/>
    <col min="13312" max="13312" width="8.81640625" style="46"/>
    <col min="13313" max="13313" width="12.81640625" style="46" customWidth="1"/>
    <col min="13314" max="13314" width="8.81640625" style="46"/>
    <col min="13315" max="13315" width="12.1796875" style="46" customWidth="1"/>
    <col min="13316" max="13561" width="8.81640625" style="46"/>
    <col min="13562" max="13562" width="29.7265625" style="46" bestFit="1" customWidth="1"/>
    <col min="13563" max="13563" width="43.453125" style="46" bestFit="1" customWidth="1"/>
    <col min="13564" max="13564" width="11.26953125" style="46" customWidth="1"/>
    <col min="13565" max="13565" width="14.453125" style="46" customWidth="1"/>
    <col min="13566" max="13566" width="14.26953125" style="46" bestFit="1" customWidth="1"/>
    <col min="13567" max="13567" width="10" style="46" customWidth="1"/>
    <col min="13568" max="13568" width="8.81640625" style="46"/>
    <col min="13569" max="13569" width="12.81640625" style="46" customWidth="1"/>
    <col min="13570" max="13570" width="8.81640625" style="46"/>
    <col min="13571" max="13571" width="12.1796875" style="46" customWidth="1"/>
    <col min="13572" max="13817" width="8.81640625" style="46"/>
    <col min="13818" max="13818" width="29.7265625" style="46" bestFit="1" customWidth="1"/>
    <col min="13819" max="13819" width="43.453125" style="46" bestFit="1" customWidth="1"/>
    <col min="13820" max="13820" width="11.26953125" style="46" customWidth="1"/>
    <col min="13821" max="13821" width="14.453125" style="46" customWidth="1"/>
    <col min="13822" max="13822" width="14.26953125" style="46" bestFit="1" customWidth="1"/>
    <col min="13823" max="13823" width="10" style="46" customWidth="1"/>
    <col min="13824" max="13824" width="8.81640625" style="46"/>
    <col min="13825" max="13825" width="12.81640625" style="46" customWidth="1"/>
    <col min="13826" max="13826" width="8.81640625" style="46"/>
    <col min="13827" max="13827" width="12.1796875" style="46" customWidth="1"/>
    <col min="13828" max="14073" width="8.81640625" style="46"/>
    <col min="14074" max="14074" width="29.7265625" style="46" bestFit="1" customWidth="1"/>
    <col min="14075" max="14075" width="43.453125" style="46" bestFit="1" customWidth="1"/>
    <col min="14076" max="14076" width="11.26953125" style="46" customWidth="1"/>
    <col min="14077" max="14077" width="14.453125" style="46" customWidth="1"/>
    <col min="14078" max="14078" width="14.26953125" style="46" bestFit="1" customWidth="1"/>
    <col min="14079" max="14079" width="10" style="46" customWidth="1"/>
    <col min="14080" max="14080" width="8.81640625" style="46"/>
    <col min="14081" max="14081" width="12.81640625" style="46" customWidth="1"/>
    <col min="14082" max="14082" width="8.81640625" style="46"/>
    <col min="14083" max="14083" width="12.1796875" style="46" customWidth="1"/>
    <col min="14084" max="14329" width="8.81640625" style="46"/>
    <col min="14330" max="14330" width="29.7265625" style="46" bestFit="1" customWidth="1"/>
    <col min="14331" max="14331" width="43.453125" style="46" bestFit="1" customWidth="1"/>
    <col min="14332" max="14332" width="11.26953125" style="46" customWidth="1"/>
    <col min="14333" max="14333" width="14.453125" style="46" customWidth="1"/>
    <col min="14334" max="14334" width="14.26953125" style="46" bestFit="1" customWidth="1"/>
    <col min="14335" max="14335" width="10" style="46" customWidth="1"/>
    <col min="14336" max="14336" width="8.81640625" style="46"/>
    <col min="14337" max="14337" width="12.81640625" style="46" customWidth="1"/>
    <col min="14338" max="14338" width="8.81640625" style="46"/>
    <col min="14339" max="14339" width="12.1796875" style="46" customWidth="1"/>
    <col min="14340" max="14585" width="8.81640625" style="46"/>
    <col min="14586" max="14586" width="29.7265625" style="46" bestFit="1" customWidth="1"/>
    <col min="14587" max="14587" width="43.453125" style="46" bestFit="1" customWidth="1"/>
    <col min="14588" max="14588" width="11.26953125" style="46" customWidth="1"/>
    <col min="14589" max="14589" width="14.453125" style="46" customWidth="1"/>
    <col min="14590" max="14590" width="14.26953125" style="46" bestFit="1" customWidth="1"/>
    <col min="14591" max="14591" width="10" style="46" customWidth="1"/>
    <col min="14592" max="14592" width="8.81640625" style="46"/>
    <col min="14593" max="14593" width="12.81640625" style="46" customWidth="1"/>
    <col min="14594" max="14594" width="8.81640625" style="46"/>
    <col min="14595" max="14595" width="12.1796875" style="46" customWidth="1"/>
    <col min="14596" max="14841" width="8.81640625" style="46"/>
    <col min="14842" max="14842" width="29.7265625" style="46" bestFit="1" customWidth="1"/>
    <col min="14843" max="14843" width="43.453125" style="46" bestFit="1" customWidth="1"/>
    <col min="14844" max="14844" width="11.26953125" style="46" customWidth="1"/>
    <col min="14845" max="14845" width="14.453125" style="46" customWidth="1"/>
    <col min="14846" max="14846" width="14.26953125" style="46" bestFit="1" customWidth="1"/>
    <col min="14847" max="14847" width="10" style="46" customWidth="1"/>
    <col min="14848" max="14848" width="8.81640625" style="46"/>
    <col min="14849" max="14849" width="12.81640625" style="46" customWidth="1"/>
    <col min="14850" max="14850" width="8.81640625" style="46"/>
    <col min="14851" max="14851" width="12.1796875" style="46" customWidth="1"/>
    <col min="14852" max="15097" width="8.81640625" style="46"/>
    <col min="15098" max="15098" width="29.7265625" style="46" bestFit="1" customWidth="1"/>
    <col min="15099" max="15099" width="43.453125" style="46" bestFit="1" customWidth="1"/>
    <col min="15100" max="15100" width="11.26953125" style="46" customWidth="1"/>
    <col min="15101" max="15101" width="14.453125" style="46" customWidth="1"/>
    <col min="15102" max="15102" width="14.26953125" style="46" bestFit="1" customWidth="1"/>
    <col min="15103" max="15103" width="10" style="46" customWidth="1"/>
    <col min="15104" max="15104" width="8.81640625" style="46"/>
    <col min="15105" max="15105" width="12.81640625" style="46" customWidth="1"/>
    <col min="15106" max="15106" width="8.81640625" style="46"/>
    <col min="15107" max="15107" width="12.1796875" style="46" customWidth="1"/>
    <col min="15108" max="15353" width="8.81640625" style="46"/>
    <col min="15354" max="15354" width="29.7265625" style="46" bestFit="1" customWidth="1"/>
    <col min="15355" max="15355" width="43.453125" style="46" bestFit="1" customWidth="1"/>
    <col min="15356" max="15356" width="11.26953125" style="46" customWidth="1"/>
    <col min="15357" max="15357" width="14.453125" style="46" customWidth="1"/>
    <col min="15358" max="15358" width="14.26953125" style="46" bestFit="1" customWidth="1"/>
    <col min="15359" max="15359" width="10" style="46" customWidth="1"/>
    <col min="15360" max="15360" width="8.81640625" style="46"/>
    <col min="15361" max="15361" width="12.81640625" style="46" customWidth="1"/>
    <col min="15362" max="15362" width="8.81640625" style="46"/>
    <col min="15363" max="15363" width="12.1796875" style="46" customWidth="1"/>
    <col min="15364" max="15609" width="8.81640625" style="46"/>
    <col min="15610" max="15610" width="29.7265625" style="46" bestFit="1" customWidth="1"/>
    <col min="15611" max="15611" width="43.453125" style="46" bestFit="1" customWidth="1"/>
    <col min="15612" max="15612" width="11.26953125" style="46" customWidth="1"/>
    <col min="15613" max="15613" width="14.453125" style="46" customWidth="1"/>
    <col min="15614" max="15614" width="14.26953125" style="46" bestFit="1" customWidth="1"/>
    <col min="15615" max="15615" width="10" style="46" customWidth="1"/>
    <col min="15616" max="15616" width="8.81640625" style="46"/>
    <col min="15617" max="15617" width="12.81640625" style="46" customWidth="1"/>
    <col min="15618" max="15618" width="8.81640625" style="46"/>
    <col min="15619" max="15619" width="12.1796875" style="46" customWidth="1"/>
    <col min="15620" max="15865" width="8.81640625" style="46"/>
    <col min="15866" max="15866" width="29.7265625" style="46" bestFit="1" customWidth="1"/>
    <col min="15867" max="15867" width="43.453125" style="46" bestFit="1" customWidth="1"/>
    <col min="15868" max="15868" width="11.26953125" style="46" customWidth="1"/>
    <col min="15869" max="15869" width="14.453125" style="46" customWidth="1"/>
    <col min="15870" max="15870" width="14.26953125" style="46" bestFit="1" customWidth="1"/>
    <col min="15871" max="15871" width="10" style="46" customWidth="1"/>
    <col min="15872" max="15872" width="8.81640625" style="46"/>
    <col min="15873" max="15873" width="12.81640625" style="46" customWidth="1"/>
    <col min="15874" max="15874" width="8.81640625" style="46"/>
    <col min="15875" max="15875" width="12.1796875" style="46" customWidth="1"/>
    <col min="15876" max="16121" width="8.81640625" style="46"/>
    <col min="16122" max="16122" width="29.7265625" style="46" bestFit="1" customWidth="1"/>
    <col min="16123" max="16123" width="43.453125" style="46" bestFit="1" customWidth="1"/>
    <col min="16124" max="16124" width="11.26953125" style="46" customWidth="1"/>
    <col min="16125" max="16125" width="14.453125" style="46" customWidth="1"/>
    <col min="16126" max="16126" width="14.26953125" style="46" bestFit="1" customWidth="1"/>
    <col min="16127" max="16127" width="10" style="46" customWidth="1"/>
    <col min="16128" max="16128" width="8.81640625" style="46"/>
    <col min="16129" max="16129" width="12.81640625" style="46" customWidth="1"/>
    <col min="16130" max="16130" width="8.81640625" style="46"/>
    <col min="16131" max="16131" width="12.1796875" style="46" customWidth="1"/>
    <col min="16132" max="16384" width="8.81640625" style="46"/>
  </cols>
  <sheetData>
    <row r="1" spans="1:10" ht="18" x14ac:dyDescent="0.25">
      <c r="A1" s="337" t="s">
        <v>125</v>
      </c>
      <c r="B1" s="338"/>
      <c r="C1" s="338"/>
      <c r="D1" s="338"/>
      <c r="E1" s="338"/>
      <c r="F1" s="338"/>
      <c r="G1" s="338"/>
      <c r="H1" s="338"/>
    </row>
    <row r="2" spans="1:10" ht="18" customHeight="1" x14ac:dyDescent="0.35">
      <c r="A2" s="339" t="s">
        <v>96</v>
      </c>
      <c r="B2" s="339"/>
      <c r="C2" s="339"/>
      <c r="D2" s="339"/>
      <c r="E2" s="339"/>
      <c r="F2" s="339"/>
      <c r="G2" s="339"/>
      <c r="H2" s="339"/>
    </row>
    <row r="3" spans="1:10" ht="17.5" x14ac:dyDescent="0.35">
      <c r="A3" s="339" t="s">
        <v>144</v>
      </c>
      <c r="B3" s="339"/>
      <c r="C3" s="339"/>
      <c r="D3" s="339"/>
      <c r="E3" s="339"/>
      <c r="F3" s="339"/>
      <c r="G3" s="339"/>
      <c r="H3" s="339"/>
    </row>
    <row r="4" spans="1:10" ht="17.5" x14ac:dyDescent="0.35">
      <c r="A4" s="343" t="s">
        <v>148</v>
      </c>
      <c r="B4" s="343"/>
      <c r="C4" s="343"/>
      <c r="D4" s="343"/>
      <c r="E4" s="343"/>
      <c r="F4" s="343"/>
      <c r="G4" s="343"/>
      <c r="H4" s="343"/>
    </row>
    <row r="5" spans="1:10" ht="17.5" x14ac:dyDescent="0.35">
      <c r="A5" s="344" t="s">
        <v>128</v>
      </c>
      <c r="B5" s="344"/>
      <c r="C5" s="344"/>
      <c r="D5" s="344"/>
      <c r="E5" s="344"/>
      <c r="F5" s="344"/>
      <c r="G5" s="344"/>
      <c r="H5" s="344"/>
    </row>
    <row r="6" spans="1:10" ht="15.5" x14ac:dyDescent="0.35">
      <c r="A6" s="47" t="s">
        <v>114</v>
      </c>
      <c r="C6" s="74"/>
      <c r="D6" s="74"/>
      <c r="E6" s="74"/>
      <c r="F6" s="74"/>
      <c r="G6" s="74"/>
      <c r="H6" s="74"/>
    </row>
    <row r="7" spans="1:10" s="61" customFormat="1" ht="26" x14ac:dyDescent="0.3">
      <c r="A7" s="70"/>
      <c r="B7" s="71" t="s">
        <v>137</v>
      </c>
      <c r="C7" s="72" t="s">
        <v>1</v>
      </c>
      <c r="D7" s="71" t="s">
        <v>120</v>
      </c>
      <c r="E7" s="71" t="s">
        <v>121</v>
      </c>
      <c r="F7" s="71" t="s">
        <v>124</v>
      </c>
      <c r="G7" s="71" t="s">
        <v>122</v>
      </c>
      <c r="H7" s="71" t="s">
        <v>123</v>
      </c>
      <c r="I7" s="73" t="s">
        <v>0</v>
      </c>
      <c r="J7" s="73" t="s">
        <v>99</v>
      </c>
    </row>
    <row r="8" spans="1:10" x14ac:dyDescent="0.25">
      <c r="A8" s="69">
        <v>1</v>
      </c>
      <c r="B8" s="54" t="s">
        <v>321</v>
      </c>
      <c r="C8" s="75" t="s">
        <v>317</v>
      </c>
      <c r="D8" s="76">
        <v>5</v>
      </c>
      <c r="E8" s="57">
        <v>51</v>
      </c>
      <c r="F8" s="1">
        <f>D8*E8</f>
        <v>255</v>
      </c>
      <c r="G8" s="60">
        <v>0.435</v>
      </c>
      <c r="H8" s="45">
        <f>F8*G8</f>
        <v>110.925</v>
      </c>
      <c r="I8" s="77">
        <v>106282.86</v>
      </c>
      <c r="J8" s="77">
        <v>143211.07</v>
      </c>
    </row>
    <row r="9" spans="1:10" x14ac:dyDescent="0.25">
      <c r="A9" s="69">
        <v>2</v>
      </c>
      <c r="B9" s="56"/>
      <c r="C9" s="75"/>
      <c r="D9" s="76"/>
      <c r="E9" s="57"/>
      <c r="F9" s="1">
        <f>D9*E9</f>
        <v>0</v>
      </c>
      <c r="G9" s="60"/>
      <c r="H9" s="45">
        <f>F9*G9</f>
        <v>0</v>
      </c>
      <c r="I9" s="77">
        <v>83535.86</v>
      </c>
      <c r="J9" s="77">
        <v>110943.31</v>
      </c>
    </row>
    <row r="10" spans="1:10" x14ac:dyDescent="0.25">
      <c r="A10" s="69">
        <v>3</v>
      </c>
      <c r="B10" s="54"/>
      <c r="C10" s="75"/>
      <c r="D10" s="76"/>
      <c r="E10" s="57"/>
      <c r="F10" s="1">
        <f t="shared" ref="F10:F33" si="0">D10*E10</f>
        <v>0</v>
      </c>
      <c r="G10" s="60"/>
      <c r="H10" s="45">
        <f t="shared" ref="H10:H33" si="1">F10*G10</f>
        <v>0</v>
      </c>
      <c r="I10" s="77">
        <v>87209.02</v>
      </c>
      <c r="J10" s="77">
        <v>119346.89</v>
      </c>
    </row>
    <row r="11" spans="1:10" x14ac:dyDescent="0.25">
      <c r="A11" s="69">
        <v>4</v>
      </c>
      <c r="B11" s="56"/>
      <c r="C11" s="75"/>
      <c r="D11" s="76"/>
      <c r="E11" s="58"/>
      <c r="F11" s="1">
        <f t="shared" si="0"/>
        <v>0</v>
      </c>
      <c r="G11" s="60"/>
      <c r="H11" s="45">
        <f t="shared" si="1"/>
        <v>0</v>
      </c>
      <c r="I11" s="77">
        <v>75033.03</v>
      </c>
      <c r="J11" s="77">
        <v>99261.759999999995</v>
      </c>
    </row>
    <row r="12" spans="1:10" x14ac:dyDescent="0.25">
      <c r="A12" s="69">
        <v>5</v>
      </c>
      <c r="B12" s="56"/>
      <c r="C12" s="75"/>
      <c r="D12" s="76"/>
      <c r="E12" s="58"/>
      <c r="F12" s="1">
        <f t="shared" si="0"/>
        <v>0</v>
      </c>
      <c r="G12" s="60"/>
      <c r="H12" s="45">
        <f t="shared" si="1"/>
        <v>0</v>
      </c>
      <c r="I12" s="77">
        <v>46357.56</v>
      </c>
      <c r="J12" s="77">
        <v>67995.38</v>
      </c>
    </row>
    <row r="13" spans="1:10" x14ac:dyDescent="0.25">
      <c r="A13" s="69">
        <v>6</v>
      </c>
      <c r="B13" s="56"/>
      <c r="C13" s="75"/>
      <c r="D13" s="76"/>
      <c r="E13" s="58"/>
      <c r="F13" s="1">
        <f t="shared" si="0"/>
        <v>0</v>
      </c>
      <c r="G13" s="60"/>
      <c r="H13" s="45">
        <f t="shared" si="1"/>
        <v>0</v>
      </c>
      <c r="I13" s="77">
        <v>39583.800000000003</v>
      </c>
      <c r="J13" s="77">
        <v>59145.07</v>
      </c>
    </row>
    <row r="14" spans="1:10" x14ac:dyDescent="0.25">
      <c r="A14" s="69">
        <v>7</v>
      </c>
      <c r="B14" s="56"/>
      <c r="C14" s="75"/>
      <c r="D14" s="76"/>
      <c r="E14" s="59"/>
      <c r="F14" s="1">
        <f t="shared" si="0"/>
        <v>0</v>
      </c>
      <c r="G14" s="60"/>
      <c r="H14" s="45">
        <f t="shared" si="1"/>
        <v>0</v>
      </c>
      <c r="I14" s="77">
        <v>36406.800000000003</v>
      </c>
      <c r="J14" s="77">
        <v>50860.56</v>
      </c>
    </row>
    <row r="15" spans="1:10" x14ac:dyDescent="0.25">
      <c r="A15" s="69">
        <v>8</v>
      </c>
      <c r="B15" s="56"/>
      <c r="C15" s="75"/>
      <c r="D15" s="76"/>
      <c r="E15" s="59"/>
      <c r="F15" s="1">
        <f t="shared" si="0"/>
        <v>0</v>
      </c>
      <c r="G15" s="60"/>
      <c r="H15" s="45">
        <f t="shared" si="1"/>
        <v>0</v>
      </c>
      <c r="I15" s="77">
        <v>84249.94</v>
      </c>
      <c r="J15" s="77">
        <v>119820.42</v>
      </c>
    </row>
    <row r="16" spans="1:10" x14ac:dyDescent="0.25">
      <c r="A16" s="69">
        <v>9</v>
      </c>
      <c r="B16" s="56"/>
      <c r="C16" s="78"/>
      <c r="D16" s="76"/>
      <c r="E16" s="59"/>
      <c r="F16" s="1">
        <f t="shared" si="0"/>
        <v>0</v>
      </c>
      <c r="G16" s="60"/>
      <c r="H16" s="45">
        <f t="shared" si="1"/>
        <v>0</v>
      </c>
      <c r="I16" s="77">
        <v>33009.96</v>
      </c>
      <c r="J16" s="77">
        <v>46597.96</v>
      </c>
    </row>
    <row r="17" spans="1:14" x14ac:dyDescent="0.25">
      <c r="A17" s="69">
        <v>10</v>
      </c>
      <c r="B17" s="56"/>
      <c r="C17" s="75"/>
      <c r="D17" s="76"/>
      <c r="E17" s="59"/>
      <c r="F17" s="1">
        <f t="shared" si="0"/>
        <v>0</v>
      </c>
      <c r="G17" s="60"/>
      <c r="H17" s="45">
        <f t="shared" si="1"/>
        <v>0</v>
      </c>
      <c r="I17" s="77">
        <v>48348.75</v>
      </c>
      <c r="J17" s="77">
        <v>69939.19</v>
      </c>
    </row>
    <row r="18" spans="1:14" x14ac:dyDescent="0.25">
      <c r="A18" s="69">
        <v>11</v>
      </c>
      <c r="B18" s="56"/>
      <c r="C18" s="75"/>
      <c r="D18" s="76"/>
      <c r="E18" s="59"/>
      <c r="F18" s="1">
        <f t="shared" si="0"/>
        <v>0</v>
      </c>
      <c r="G18" s="60"/>
      <c r="H18" s="45">
        <f t="shared" si="1"/>
        <v>0</v>
      </c>
      <c r="I18" s="77">
        <v>38205.96</v>
      </c>
      <c r="J18" s="77">
        <v>53059.22</v>
      </c>
      <c r="N18" s="79"/>
    </row>
    <row r="19" spans="1:14" x14ac:dyDescent="0.25">
      <c r="A19" s="69">
        <v>12</v>
      </c>
      <c r="B19" s="55"/>
      <c r="C19" s="75"/>
      <c r="D19" s="76"/>
      <c r="E19" s="59"/>
      <c r="F19" s="1">
        <f t="shared" si="0"/>
        <v>0</v>
      </c>
      <c r="G19" s="60"/>
      <c r="H19" s="45">
        <f t="shared" si="1"/>
        <v>0</v>
      </c>
      <c r="I19" s="77">
        <v>43649.4</v>
      </c>
      <c r="J19" s="77">
        <v>68827.81</v>
      </c>
    </row>
    <row r="20" spans="1:14" x14ac:dyDescent="0.25">
      <c r="A20" s="69">
        <v>13</v>
      </c>
      <c r="B20" s="55"/>
      <c r="C20" s="75"/>
      <c r="D20" s="76"/>
      <c r="E20" s="59"/>
      <c r="F20" s="1">
        <f t="shared" si="0"/>
        <v>0</v>
      </c>
      <c r="G20" s="60"/>
      <c r="H20" s="45">
        <f t="shared" si="1"/>
        <v>0</v>
      </c>
      <c r="I20" s="77">
        <v>41751.599999999999</v>
      </c>
      <c r="J20" s="77">
        <v>61527.32</v>
      </c>
    </row>
    <row r="21" spans="1:14" x14ac:dyDescent="0.25">
      <c r="A21" s="69">
        <v>14</v>
      </c>
      <c r="B21" s="55"/>
      <c r="C21" s="75"/>
      <c r="D21" s="76"/>
      <c r="E21" s="59"/>
      <c r="F21" s="1">
        <f t="shared" si="0"/>
        <v>0</v>
      </c>
      <c r="G21" s="60"/>
      <c r="H21" s="45">
        <f t="shared" si="1"/>
        <v>0</v>
      </c>
      <c r="I21" s="77">
        <v>41128.800000000003</v>
      </c>
      <c r="J21" s="77">
        <v>61415.3</v>
      </c>
    </row>
    <row r="22" spans="1:14" x14ac:dyDescent="0.25">
      <c r="A22" s="69">
        <v>15</v>
      </c>
      <c r="B22" s="56"/>
      <c r="C22" s="56"/>
      <c r="D22" s="76"/>
      <c r="E22" s="59"/>
      <c r="F22" s="1">
        <f t="shared" si="0"/>
        <v>0</v>
      </c>
      <c r="G22" s="60"/>
      <c r="H22" s="45">
        <f t="shared" si="1"/>
        <v>0</v>
      </c>
      <c r="I22" s="77">
        <v>30925.8</v>
      </c>
      <c r="J22" s="77">
        <v>52838.06</v>
      </c>
    </row>
    <row r="23" spans="1:14" x14ac:dyDescent="0.25">
      <c r="A23" s="69">
        <v>16</v>
      </c>
      <c r="B23" s="56"/>
      <c r="C23" s="76"/>
      <c r="D23" s="76"/>
      <c r="E23" s="59"/>
      <c r="F23" s="1">
        <f t="shared" si="0"/>
        <v>0</v>
      </c>
      <c r="G23" s="60"/>
      <c r="H23" s="45">
        <f t="shared" si="1"/>
        <v>0</v>
      </c>
      <c r="I23" s="77">
        <v>49575</v>
      </c>
      <c r="J23" s="77">
        <v>62660.06</v>
      </c>
    </row>
    <row r="24" spans="1:14" x14ac:dyDescent="0.25">
      <c r="A24" s="69">
        <v>17</v>
      </c>
      <c r="B24" s="56"/>
      <c r="C24" s="76"/>
      <c r="D24" s="76"/>
      <c r="E24" s="59"/>
      <c r="F24" s="1">
        <f t="shared" si="0"/>
        <v>0</v>
      </c>
      <c r="G24" s="60"/>
      <c r="H24" s="45">
        <f t="shared" si="1"/>
        <v>0</v>
      </c>
      <c r="I24" s="77"/>
      <c r="J24" s="77"/>
    </row>
    <row r="25" spans="1:14" x14ac:dyDescent="0.25">
      <c r="A25" s="69">
        <v>18</v>
      </c>
      <c r="B25" s="56"/>
      <c r="C25" s="76"/>
      <c r="D25" s="76"/>
      <c r="E25" s="59"/>
      <c r="F25" s="1">
        <f t="shared" si="0"/>
        <v>0</v>
      </c>
      <c r="G25" s="60"/>
      <c r="H25" s="45">
        <f t="shared" si="1"/>
        <v>0</v>
      </c>
      <c r="I25" s="77"/>
      <c r="J25" s="77"/>
    </row>
    <row r="26" spans="1:14" x14ac:dyDescent="0.25">
      <c r="A26" s="69">
        <v>19</v>
      </c>
      <c r="B26" s="56"/>
      <c r="C26" s="76"/>
      <c r="D26" s="76"/>
      <c r="E26" s="59"/>
      <c r="F26" s="1">
        <f t="shared" si="0"/>
        <v>0</v>
      </c>
      <c r="G26" s="60"/>
      <c r="H26" s="45">
        <f t="shared" si="1"/>
        <v>0</v>
      </c>
      <c r="I26" s="77"/>
      <c r="J26" s="77"/>
    </row>
    <row r="27" spans="1:14" x14ac:dyDescent="0.25">
      <c r="A27" s="69">
        <v>20</v>
      </c>
      <c r="B27" s="56"/>
      <c r="C27" s="76"/>
      <c r="D27" s="76"/>
      <c r="E27" s="59"/>
      <c r="F27" s="1">
        <f t="shared" si="0"/>
        <v>0</v>
      </c>
      <c r="G27" s="60"/>
      <c r="H27" s="45">
        <f t="shared" si="1"/>
        <v>0</v>
      </c>
      <c r="I27" s="77"/>
      <c r="J27" s="77"/>
    </row>
    <row r="28" spans="1:14" x14ac:dyDescent="0.25">
      <c r="A28" s="69">
        <v>21</v>
      </c>
      <c r="B28" s="56"/>
      <c r="C28" s="76"/>
      <c r="D28" s="76"/>
      <c r="E28" s="59"/>
      <c r="F28" s="1">
        <f t="shared" si="0"/>
        <v>0</v>
      </c>
      <c r="G28" s="60"/>
      <c r="H28" s="45">
        <f t="shared" si="1"/>
        <v>0</v>
      </c>
      <c r="I28" s="77"/>
      <c r="J28" s="77"/>
    </row>
    <row r="29" spans="1:14" x14ac:dyDescent="0.25">
      <c r="A29" s="69">
        <v>22</v>
      </c>
      <c r="B29" s="56"/>
      <c r="C29" s="76"/>
      <c r="D29" s="76"/>
      <c r="E29" s="59"/>
      <c r="F29" s="1">
        <f t="shared" si="0"/>
        <v>0</v>
      </c>
      <c r="G29" s="60"/>
      <c r="H29" s="45">
        <f t="shared" si="1"/>
        <v>0</v>
      </c>
      <c r="I29" s="77"/>
      <c r="J29" s="77"/>
    </row>
    <row r="30" spans="1:14" x14ac:dyDescent="0.25">
      <c r="A30" s="69">
        <v>23</v>
      </c>
      <c r="B30" s="56"/>
      <c r="C30" s="76"/>
      <c r="D30" s="76"/>
      <c r="E30" s="59"/>
      <c r="F30" s="1">
        <f t="shared" si="0"/>
        <v>0</v>
      </c>
      <c r="G30" s="60"/>
      <c r="H30" s="45">
        <f t="shared" si="1"/>
        <v>0</v>
      </c>
      <c r="I30" s="77"/>
      <c r="J30" s="77"/>
    </row>
    <row r="31" spans="1:14" x14ac:dyDescent="0.25">
      <c r="A31" s="69">
        <v>24</v>
      </c>
      <c r="B31" s="56"/>
      <c r="C31" s="76"/>
      <c r="D31" s="76"/>
      <c r="E31" s="59"/>
      <c r="F31" s="1">
        <f t="shared" si="0"/>
        <v>0</v>
      </c>
      <c r="G31" s="60"/>
      <c r="H31" s="45">
        <f t="shared" si="1"/>
        <v>0</v>
      </c>
      <c r="I31" s="77"/>
      <c r="J31" s="77"/>
    </row>
    <row r="32" spans="1:14" x14ac:dyDescent="0.25">
      <c r="A32" s="69">
        <v>25</v>
      </c>
      <c r="B32" s="56"/>
      <c r="C32" s="76"/>
      <c r="D32" s="76"/>
      <c r="E32" s="59"/>
      <c r="F32" s="1">
        <f t="shared" si="0"/>
        <v>0</v>
      </c>
      <c r="G32" s="60"/>
      <c r="H32" s="45">
        <f t="shared" si="1"/>
        <v>0</v>
      </c>
      <c r="I32" s="77"/>
      <c r="J32" s="77"/>
    </row>
    <row r="33" spans="1:10" x14ac:dyDescent="0.25">
      <c r="A33" s="69">
        <v>26</v>
      </c>
      <c r="B33" s="56"/>
      <c r="C33" s="76"/>
      <c r="D33" s="76"/>
      <c r="E33" s="59"/>
      <c r="F33" s="1">
        <f t="shared" si="0"/>
        <v>0</v>
      </c>
      <c r="G33" s="60"/>
      <c r="H33" s="45">
        <f t="shared" si="1"/>
        <v>0</v>
      </c>
      <c r="I33" s="77">
        <v>47518.2</v>
      </c>
      <c r="J33" s="77">
        <v>62763.82</v>
      </c>
    </row>
    <row r="34" spans="1:10" ht="15.5" x14ac:dyDescent="0.35">
      <c r="A34" s="340" t="s">
        <v>97</v>
      </c>
      <c r="B34" s="341"/>
      <c r="C34" s="342"/>
      <c r="D34" s="65">
        <f>SUM(D8:D33)</f>
        <v>5</v>
      </c>
      <c r="E34" s="66">
        <f>SUM(E8:E33)</f>
        <v>51</v>
      </c>
      <c r="F34" s="67">
        <f>SUM(F8:F33)</f>
        <v>255</v>
      </c>
      <c r="G34" s="68"/>
      <c r="H34" s="67">
        <f>SUM(H8:H33)</f>
        <v>110.925</v>
      </c>
      <c r="I34" s="80">
        <f>SUM(I8:I33)</f>
        <v>932772.34</v>
      </c>
      <c r="J34" s="80">
        <f>SUM(J8:J33)</f>
        <v>1310213.2000000004</v>
      </c>
    </row>
    <row r="35" spans="1:10" ht="15.5" x14ac:dyDescent="0.35">
      <c r="A35" s="336"/>
      <c r="B35" s="336"/>
      <c r="C35" s="336"/>
      <c r="D35" s="82"/>
      <c r="E35" s="83"/>
      <c r="F35" s="84"/>
      <c r="G35" s="83"/>
      <c r="H35" s="84"/>
    </row>
    <row r="36" spans="1:10" ht="15.5" x14ac:dyDescent="0.35">
      <c r="A36" s="336"/>
      <c r="B36" s="336"/>
      <c r="C36" s="336"/>
      <c r="D36" s="82"/>
      <c r="E36" s="83"/>
      <c r="F36" s="84"/>
      <c r="G36" s="83"/>
      <c r="H36" s="84"/>
    </row>
    <row r="37" spans="1:10" s="79" customFormat="1" ht="15.5" x14ac:dyDescent="0.35">
      <c r="A37" s="62" t="s">
        <v>118</v>
      </c>
    </row>
    <row r="38" spans="1:10" ht="15.5" x14ac:dyDescent="0.35">
      <c r="A38" s="63" t="s">
        <v>2</v>
      </c>
      <c r="C38" s="79"/>
      <c r="D38" s="79"/>
      <c r="E38" s="79"/>
      <c r="F38" s="81"/>
      <c r="G38" s="79"/>
      <c r="H38" s="79"/>
    </row>
    <row r="40" spans="1:10" ht="15.5" x14ac:dyDescent="0.35">
      <c r="A40" s="47" t="s">
        <v>115</v>
      </c>
      <c r="H40" s="64">
        <v>0</v>
      </c>
    </row>
    <row r="42" spans="1:10" ht="15.5" x14ac:dyDescent="0.35">
      <c r="A42" s="47" t="s">
        <v>116</v>
      </c>
      <c r="C42" s="48" t="s">
        <v>3</v>
      </c>
      <c r="D42" s="48" t="s">
        <v>4</v>
      </c>
      <c r="E42" s="48" t="s">
        <v>5</v>
      </c>
      <c r="F42" s="48" t="s">
        <v>119</v>
      </c>
      <c r="G42" s="49"/>
    </row>
    <row r="43" spans="1:10" ht="14" x14ac:dyDescent="0.3">
      <c r="A43" s="46" t="s">
        <v>102</v>
      </c>
      <c r="C43" s="3"/>
      <c r="D43" s="3"/>
      <c r="E43" s="3"/>
      <c r="F43" s="3"/>
      <c r="G43" s="49"/>
      <c r="H43" s="79"/>
    </row>
    <row r="44" spans="1:10" ht="14" x14ac:dyDescent="0.3">
      <c r="A44" s="46" t="s">
        <v>102</v>
      </c>
      <c r="C44" s="3"/>
      <c r="D44" s="3"/>
      <c r="E44" s="3"/>
      <c r="F44" s="3"/>
      <c r="G44" s="49"/>
    </row>
    <row r="45" spans="1:10" ht="14" x14ac:dyDescent="0.3">
      <c r="A45" s="46" t="s">
        <v>102</v>
      </c>
      <c r="C45" s="3"/>
      <c r="D45" s="3"/>
      <c r="E45" s="3"/>
      <c r="F45" s="3"/>
      <c r="G45" s="49"/>
    </row>
    <row r="46" spans="1:10" ht="14" x14ac:dyDescent="0.3">
      <c r="A46" s="46" t="s">
        <v>102</v>
      </c>
      <c r="C46" s="3"/>
      <c r="D46" s="3"/>
      <c r="E46" s="3"/>
      <c r="F46" s="3"/>
      <c r="G46" s="49"/>
    </row>
    <row r="47" spans="1:10" ht="14" x14ac:dyDescent="0.3">
      <c r="A47" s="50" t="s">
        <v>6</v>
      </c>
      <c r="C47" s="4">
        <f>SUM(C43:C46)</f>
        <v>0</v>
      </c>
      <c r="D47" s="4">
        <f>SUM(D43:D46)</f>
        <v>0</v>
      </c>
      <c r="E47" s="4">
        <f>SUM(E43:E46)</f>
        <v>0</v>
      </c>
      <c r="F47" s="4">
        <f>SUM(F43:F46)</f>
        <v>0</v>
      </c>
      <c r="H47" s="64">
        <f>SUM(C47:F47)</f>
        <v>0</v>
      </c>
    </row>
    <row r="49" spans="1:8" ht="15.5" x14ac:dyDescent="0.35">
      <c r="A49" s="47" t="s">
        <v>117</v>
      </c>
      <c r="H49" s="64">
        <v>0</v>
      </c>
    </row>
    <row r="52" spans="1:8" ht="14" x14ac:dyDescent="0.3">
      <c r="D52" s="4"/>
    </row>
  </sheetData>
  <mergeCells count="8">
    <mergeCell ref="A35:C35"/>
    <mergeCell ref="A36:C36"/>
    <mergeCell ref="A1:H1"/>
    <mergeCell ref="A2:H2"/>
    <mergeCell ref="A3:H3"/>
    <mergeCell ref="A4:H4"/>
    <mergeCell ref="A5:H5"/>
    <mergeCell ref="A34:C34"/>
  </mergeCells>
  <printOptions horizontalCentered="1" gridLines="1"/>
  <pageMargins left="0.5" right="0.5" top="0.71" bottom="0.64" header="0.5" footer="0.5"/>
  <pageSetup scale="83"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04"/>
  <sheetViews>
    <sheetView workbookViewId="0">
      <selection activeCell="B13" sqref="B13"/>
    </sheetView>
  </sheetViews>
  <sheetFormatPr defaultRowHeight="12.5" x14ac:dyDescent="0.25"/>
  <cols>
    <col min="1" max="1" width="44" style="2" customWidth="1"/>
    <col min="2" max="2" width="10.54296875" style="2" customWidth="1"/>
    <col min="3" max="3" width="13.1796875" style="2" customWidth="1"/>
    <col min="4" max="4" width="12.453125" style="2" customWidth="1"/>
    <col min="5" max="5" width="14.1796875" style="2" customWidth="1"/>
    <col min="6" max="6" width="15.7265625" style="2" customWidth="1"/>
    <col min="7" max="7" width="9.1796875" style="2" customWidth="1"/>
    <col min="8" max="8" width="9.1796875" style="5" customWidth="1"/>
    <col min="9" max="256" width="8.81640625" style="2"/>
    <col min="257" max="257" width="44" style="2" customWidth="1"/>
    <col min="258" max="258" width="10.54296875" style="2" customWidth="1"/>
    <col min="259" max="259" width="14.1796875" style="2" customWidth="1"/>
    <col min="260" max="260" width="11.7265625" style="2" customWidth="1"/>
    <col min="261" max="261" width="13.7265625" style="2" customWidth="1"/>
    <col min="262" max="262" width="13.81640625" style="2" customWidth="1"/>
    <col min="263" max="264" width="9.1796875" style="2" customWidth="1"/>
    <col min="265" max="512" width="8.81640625" style="2"/>
    <col min="513" max="513" width="44" style="2" customWidth="1"/>
    <col min="514" max="514" width="10.54296875" style="2" customWidth="1"/>
    <col min="515" max="515" width="14.1796875" style="2" customWidth="1"/>
    <col min="516" max="516" width="11.7265625" style="2" customWidth="1"/>
    <col min="517" max="517" width="13.7265625" style="2" customWidth="1"/>
    <col min="518" max="518" width="13.81640625" style="2" customWidth="1"/>
    <col min="519" max="520" width="9.1796875" style="2" customWidth="1"/>
    <col min="521" max="768" width="8.81640625" style="2"/>
    <col min="769" max="769" width="44" style="2" customWidth="1"/>
    <col min="770" max="770" width="10.54296875" style="2" customWidth="1"/>
    <col min="771" max="771" width="14.1796875" style="2" customWidth="1"/>
    <col min="772" max="772" width="11.7265625" style="2" customWidth="1"/>
    <col min="773" max="773" width="13.7265625" style="2" customWidth="1"/>
    <col min="774" max="774" width="13.81640625" style="2" customWidth="1"/>
    <col min="775" max="776" width="9.1796875" style="2" customWidth="1"/>
    <col min="777" max="1024" width="8.81640625" style="2"/>
    <col min="1025" max="1025" width="44" style="2" customWidth="1"/>
    <col min="1026" max="1026" width="10.54296875" style="2" customWidth="1"/>
    <col min="1027" max="1027" width="14.1796875" style="2" customWidth="1"/>
    <col min="1028" max="1028" width="11.7265625" style="2" customWidth="1"/>
    <col min="1029" max="1029" width="13.7265625" style="2" customWidth="1"/>
    <col min="1030" max="1030" width="13.81640625" style="2" customWidth="1"/>
    <col min="1031" max="1032" width="9.1796875" style="2" customWidth="1"/>
    <col min="1033" max="1280" width="8.81640625" style="2"/>
    <col min="1281" max="1281" width="44" style="2" customWidth="1"/>
    <col min="1282" max="1282" width="10.54296875" style="2" customWidth="1"/>
    <col min="1283" max="1283" width="14.1796875" style="2" customWidth="1"/>
    <col min="1284" max="1284" width="11.7265625" style="2" customWidth="1"/>
    <col min="1285" max="1285" width="13.7265625" style="2" customWidth="1"/>
    <col min="1286" max="1286" width="13.81640625" style="2" customWidth="1"/>
    <col min="1287" max="1288" width="9.1796875" style="2" customWidth="1"/>
    <col min="1289" max="1536" width="8.81640625" style="2"/>
    <col min="1537" max="1537" width="44" style="2" customWidth="1"/>
    <col min="1538" max="1538" width="10.54296875" style="2" customWidth="1"/>
    <col min="1539" max="1539" width="14.1796875" style="2" customWidth="1"/>
    <col min="1540" max="1540" width="11.7265625" style="2" customWidth="1"/>
    <col min="1541" max="1541" width="13.7265625" style="2" customWidth="1"/>
    <col min="1542" max="1542" width="13.81640625" style="2" customWidth="1"/>
    <col min="1543" max="1544" width="9.1796875" style="2" customWidth="1"/>
    <col min="1545" max="1792" width="8.81640625" style="2"/>
    <col min="1793" max="1793" width="44" style="2" customWidth="1"/>
    <col min="1794" max="1794" width="10.54296875" style="2" customWidth="1"/>
    <col min="1795" max="1795" width="14.1796875" style="2" customWidth="1"/>
    <col min="1796" max="1796" width="11.7265625" style="2" customWidth="1"/>
    <col min="1797" max="1797" width="13.7265625" style="2" customWidth="1"/>
    <col min="1798" max="1798" width="13.81640625" style="2" customWidth="1"/>
    <col min="1799" max="1800" width="9.1796875" style="2" customWidth="1"/>
    <col min="1801" max="2048" width="8.81640625" style="2"/>
    <col min="2049" max="2049" width="44" style="2" customWidth="1"/>
    <col min="2050" max="2050" width="10.54296875" style="2" customWidth="1"/>
    <col min="2051" max="2051" width="14.1796875" style="2" customWidth="1"/>
    <col min="2052" max="2052" width="11.7265625" style="2" customWidth="1"/>
    <col min="2053" max="2053" width="13.7265625" style="2" customWidth="1"/>
    <col min="2054" max="2054" width="13.81640625" style="2" customWidth="1"/>
    <col min="2055" max="2056" width="9.1796875" style="2" customWidth="1"/>
    <col min="2057" max="2304" width="8.81640625" style="2"/>
    <col min="2305" max="2305" width="44" style="2" customWidth="1"/>
    <col min="2306" max="2306" width="10.54296875" style="2" customWidth="1"/>
    <col min="2307" max="2307" width="14.1796875" style="2" customWidth="1"/>
    <col min="2308" max="2308" width="11.7265625" style="2" customWidth="1"/>
    <col min="2309" max="2309" width="13.7265625" style="2" customWidth="1"/>
    <col min="2310" max="2310" width="13.81640625" style="2" customWidth="1"/>
    <col min="2311" max="2312" width="9.1796875" style="2" customWidth="1"/>
    <col min="2313" max="2560" width="8.81640625" style="2"/>
    <col min="2561" max="2561" width="44" style="2" customWidth="1"/>
    <col min="2562" max="2562" width="10.54296875" style="2" customWidth="1"/>
    <col min="2563" max="2563" width="14.1796875" style="2" customWidth="1"/>
    <col min="2564" max="2564" width="11.7265625" style="2" customWidth="1"/>
    <col min="2565" max="2565" width="13.7265625" style="2" customWidth="1"/>
    <col min="2566" max="2566" width="13.81640625" style="2" customWidth="1"/>
    <col min="2567" max="2568" width="9.1796875" style="2" customWidth="1"/>
    <col min="2569" max="2816" width="8.81640625" style="2"/>
    <col min="2817" max="2817" width="44" style="2" customWidth="1"/>
    <col min="2818" max="2818" width="10.54296875" style="2" customWidth="1"/>
    <col min="2819" max="2819" width="14.1796875" style="2" customWidth="1"/>
    <col min="2820" max="2820" width="11.7265625" style="2" customWidth="1"/>
    <col min="2821" max="2821" width="13.7265625" style="2" customWidth="1"/>
    <col min="2822" max="2822" width="13.81640625" style="2" customWidth="1"/>
    <col min="2823" max="2824" width="9.1796875" style="2" customWidth="1"/>
    <col min="2825" max="3072" width="8.81640625" style="2"/>
    <col min="3073" max="3073" width="44" style="2" customWidth="1"/>
    <col min="3074" max="3074" width="10.54296875" style="2" customWidth="1"/>
    <col min="3075" max="3075" width="14.1796875" style="2" customWidth="1"/>
    <col min="3076" max="3076" width="11.7265625" style="2" customWidth="1"/>
    <col min="3077" max="3077" width="13.7265625" style="2" customWidth="1"/>
    <col min="3078" max="3078" width="13.81640625" style="2" customWidth="1"/>
    <col min="3079" max="3080" width="9.1796875" style="2" customWidth="1"/>
    <col min="3081" max="3328" width="8.81640625" style="2"/>
    <col min="3329" max="3329" width="44" style="2" customWidth="1"/>
    <col min="3330" max="3330" width="10.54296875" style="2" customWidth="1"/>
    <col min="3331" max="3331" width="14.1796875" style="2" customWidth="1"/>
    <col min="3332" max="3332" width="11.7265625" style="2" customWidth="1"/>
    <col min="3333" max="3333" width="13.7265625" style="2" customWidth="1"/>
    <col min="3334" max="3334" width="13.81640625" style="2" customWidth="1"/>
    <col min="3335" max="3336" width="9.1796875" style="2" customWidth="1"/>
    <col min="3337" max="3584" width="8.81640625" style="2"/>
    <col min="3585" max="3585" width="44" style="2" customWidth="1"/>
    <col min="3586" max="3586" width="10.54296875" style="2" customWidth="1"/>
    <col min="3587" max="3587" width="14.1796875" style="2" customWidth="1"/>
    <col min="3588" max="3588" width="11.7265625" style="2" customWidth="1"/>
    <col min="3589" max="3589" width="13.7265625" style="2" customWidth="1"/>
    <col min="3590" max="3590" width="13.81640625" style="2" customWidth="1"/>
    <col min="3591" max="3592" width="9.1796875" style="2" customWidth="1"/>
    <col min="3593" max="3840" width="8.81640625" style="2"/>
    <col min="3841" max="3841" width="44" style="2" customWidth="1"/>
    <col min="3842" max="3842" width="10.54296875" style="2" customWidth="1"/>
    <col min="3843" max="3843" width="14.1796875" style="2" customWidth="1"/>
    <col min="3844" max="3844" width="11.7265625" style="2" customWidth="1"/>
    <col min="3845" max="3845" width="13.7265625" style="2" customWidth="1"/>
    <col min="3846" max="3846" width="13.81640625" style="2" customWidth="1"/>
    <col min="3847" max="3848" width="9.1796875" style="2" customWidth="1"/>
    <col min="3849" max="4096" width="8.81640625" style="2"/>
    <col min="4097" max="4097" width="44" style="2" customWidth="1"/>
    <col min="4098" max="4098" width="10.54296875" style="2" customWidth="1"/>
    <col min="4099" max="4099" width="14.1796875" style="2" customWidth="1"/>
    <col min="4100" max="4100" width="11.7265625" style="2" customWidth="1"/>
    <col min="4101" max="4101" width="13.7265625" style="2" customWidth="1"/>
    <col min="4102" max="4102" width="13.81640625" style="2" customWidth="1"/>
    <col min="4103" max="4104" width="9.1796875" style="2" customWidth="1"/>
    <col min="4105" max="4352" width="8.81640625" style="2"/>
    <col min="4353" max="4353" width="44" style="2" customWidth="1"/>
    <col min="4354" max="4354" width="10.54296875" style="2" customWidth="1"/>
    <col min="4355" max="4355" width="14.1796875" style="2" customWidth="1"/>
    <col min="4356" max="4356" width="11.7265625" style="2" customWidth="1"/>
    <col min="4357" max="4357" width="13.7265625" style="2" customWidth="1"/>
    <col min="4358" max="4358" width="13.81640625" style="2" customWidth="1"/>
    <col min="4359" max="4360" width="9.1796875" style="2" customWidth="1"/>
    <col min="4361" max="4608" width="8.81640625" style="2"/>
    <col min="4609" max="4609" width="44" style="2" customWidth="1"/>
    <col min="4610" max="4610" width="10.54296875" style="2" customWidth="1"/>
    <col min="4611" max="4611" width="14.1796875" style="2" customWidth="1"/>
    <col min="4612" max="4612" width="11.7265625" style="2" customWidth="1"/>
    <col min="4613" max="4613" width="13.7265625" style="2" customWidth="1"/>
    <col min="4614" max="4614" width="13.81640625" style="2" customWidth="1"/>
    <col min="4615" max="4616" width="9.1796875" style="2" customWidth="1"/>
    <col min="4617" max="4864" width="8.81640625" style="2"/>
    <col min="4865" max="4865" width="44" style="2" customWidth="1"/>
    <col min="4866" max="4866" width="10.54296875" style="2" customWidth="1"/>
    <col min="4867" max="4867" width="14.1796875" style="2" customWidth="1"/>
    <col min="4868" max="4868" width="11.7265625" style="2" customWidth="1"/>
    <col min="4869" max="4869" width="13.7265625" style="2" customWidth="1"/>
    <col min="4870" max="4870" width="13.81640625" style="2" customWidth="1"/>
    <col min="4871" max="4872" width="9.1796875" style="2" customWidth="1"/>
    <col min="4873" max="5120" width="8.81640625" style="2"/>
    <col min="5121" max="5121" width="44" style="2" customWidth="1"/>
    <col min="5122" max="5122" width="10.54296875" style="2" customWidth="1"/>
    <col min="5123" max="5123" width="14.1796875" style="2" customWidth="1"/>
    <col min="5124" max="5124" width="11.7265625" style="2" customWidth="1"/>
    <col min="5125" max="5125" width="13.7265625" style="2" customWidth="1"/>
    <col min="5126" max="5126" width="13.81640625" style="2" customWidth="1"/>
    <col min="5127" max="5128" width="9.1796875" style="2" customWidth="1"/>
    <col min="5129" max="5376" width="8.81640625" style="2"/>
    <col min="5377" max="5377" width="44" style="2" customWidth="1"/>
    <col min="5378" max="5378" width="10.54296875" style="2" customWidth="1"/>
    <col min="5379" max="5379" width="14.1796875" style="2" customWidth="1"/>
    <col min="5380" max="5380" width="11.7265625" style="2" customWidth="1"/>
    <col min="5381" max="5381" width="13.7265625" style="2" customWidth="1"/>
    <col min="5382" max="5382" width="13.81640625" style="2" customWidth="1"/>
    <col min="5383" max="5384" width="9.1796875" style="2" customWidth="1"/>
    <col min="5385" max="5632" width="8.81640625" style="2"/>
    <col min="5633" max="5633" width="44" style="2" customWidth="1"/>
    <col min="5634" max="5634" width="10.54296875" style="2" customWidth="1"/>
    <col min="5635" max="5635" width="14.1796875" style="2" customWidth="1"/>
    <col min="5636" max="5636" width="11.7265625" style="2" customWidth="1"/>
    <col min="5637" max="5637" width="13.7265625" style="2" customWidth="1"/>
    <col min="5638" max="5638" width="13.81640625" style="2" customWidth="1"/>
    <col min="5639" max="5640" width="9.1796875" style="2" customWidth="1"/>
    <col min="5641" max="5888" width="8.81640625" style="2"/>
    <col min="5889" max="5889" width="44" style="2" customWidth="1"/>
    <col min="5890" max="5890" width="10.54296875" style="2" customWidth="1"/>
    <col min="5891" max="5891" width="14.1796875" style="2" customWidth="1"/>
    <col min="5892" max="5892" width="11.7265625" style="2" customWidth="1"/>
    <col min="5893" max="5893" width="13.7265625" style="2" customWidth="1"/>
    <col min="5894" max="5894" width="13.81640625" style="2" customWidth="1"/>
    <col min="5895" max="5896" width="9.1796875" style="2" customWidth="1"/>
    <col min="5897" max="6144" width="8.81640625" style="2"/>
    <col min="6145" max="6145" width="44" style="2" customWidth="1"/>
    <col min="6146" max="6146" width="10.54296875" style="2" customWidth="1"/>
    <col min="6147" max="6147" width="14.1796875" style="2" customWidth="1"/>
    <col min="6148" max="6148" width="11.7265625" style="2" customWidth="1"/>
    <col min="6149" max="6149" width="13.7265625" style="2" customWidth="1"/>
    <col min="6150" max="6150" width="13.81640625" style="2" customWidth="1"/>
    <col min="6151" max="6152" width="9.1796875" style="2" customWidth="1"/>
    <col min="6153" max="6400" width="8.81640625" style="2"/>
    <col min="6401" max="6401" width="44" style="2" customWidth="1"/>
    <col min="6402" max="6402" width="10.54296875" style="2" customWidth="1"/>
    <col min="6403" max="6403" width="14.1796875" style="2" customWidth="1"/>
    <col min="6404" max="6404" width="11.7265625" style="2" customWidth="1"/>
    <col min="6405" max="6405" width="13.7265625" style="2" customWidth="1"/>
    <col min="6406" max="6406" width="13.81640625" style="2" customWidth="1"/>
    <col min="6407" max="6408" width="9.1796875" style="2" customWidth="1"/>
    <col min="6409" max="6656" width="8.81640625" style="2"/>
    <col min="6657" max="6657" width="44" style="2" customWidth="1"/>
    <col min="6658" max="6658" width="10.54296875" style="2" customWidth="1"/>
    <col min="6659" max="6659" width="14.1796875" style="2" customWidth="1"/>
    <col min="6660" max="6660" width="11.7265625" style="2" customWidth="1"/>
    <col min="6661" max="6661" width="13.7265625" style="2" customWidth="1"/>
    <col min="6662" max="6662" width="13.81640625" style="2" customWidth="1"/>
    <col min="6663" max="6664" width="9.1796875" style="2" customWidth="1"/>
    <col min="6665" max="6912" width="8.81640625" style="2"/>
    <col min="6913" max="6913" width="44" style="2" customWidth="1"/>
    <col min="6914" max="6914" width="10.54296875" style="2" customWidth="1"/>
    <col min="6915" max="6915" width="14.1796875" style="2" customWidth="1"/>
    <col min="6916" max="6916" width="11.7265625" style="2" customWidth="1"/>
    <col min="6917" max="6917" width="13.7265625" style="2" customWidth="1"/>
    <col min="6918" max="6918" width="13.81640625" style="2" customWidth="1"/>
    <col min="6919" max="6920" width="9.1796875" style="2" customWidth="1"/>
    <col min="6921" max="7168" width="8.81640625" style="2"/>
    <col min="7169" max="7169" width="44" style="2" customWidth="1"/>
    <col min="7170" max="7170" width="10.54296875" style="2" customWidth="1"/>
    <col min="7171" max="7171" width="14.1796875" style="2" customWidth="1"/>
    <col min="7172" max="7172" width="11.7265625" style="2" customWidth="1"/>
    <col min="7173" max="7173" width="13.7265625" style="2" customWidth="1"/>
    <col min="7174" max="7174" width="13.81640625" style="2" customWidth="1"/>
    <col min="7175" max="7176" width="9.1796875" style="2" customWidth="1"/>
    <col min="7177" max="7424" width="8.81640625" style="2"/>
    <col min="7425" max="7425" width="44" style="2" customWidth="1"/>
    <col min="7426" max="7426" width="10.54296875" style="2" customWidth="1"/>
    <col min="7427" max="7427" width="14.1796875" style="2" customWidth="1"/>
    <col min="7428" max="7428" width="11.7265625" style="2" customWidth="1"/>
    <col min="7429" max="7429" width="13.7265625" style="2" customWidth="1"/>
    <col min="7430" max="7430" width="13.81640625" style="2" customWidth="1"/>
    <col min="7431" max="7432" width="9.1796875" style="2" customWidth="1"/>
    <col min="7433" max="7680" width="8.81640625" style="2"/>
    <col min="7681" max="7681" width="44" style="2" customWidth="1"/>
    <col min="7682" max="7682" width="10.54296875" style="2" customWidth="1"/>
    <col min="7683" max="7683" width="14.1796875" style="2" customWidth="1"/>
    <col min="7684" max="7684" width="11.7265625" style="2" customWidth="1"/>
    <col min="7685" max="7685" width="13.7265625" style="2" customWidth="1"/>
    <col min="7686" max="7686" width="13.81640625" style="2" customWidth="1"/>
    <col min="7687" max="7688" width="9.1796875" style="2" customWidth="1"/>
    <col min="7689" max="7936" width="8.81640625" style="2"/>
    <col min="7937" max="7937" width="44" style="2" customWidth="1"/>
    <col min="7938" max="7938" width="10.54296875" style="2" customWidth="1"/>
    <col min="7939" max="7939" width="14.1796875" style="2" customWidth="1"/>
    <col min="7940" max="7940" width="11.7265625" style="2" customWidth="1"/>
    <col min="7941" max="7941" width="13.7265625" style="2" customWidth="1"/>
    <col min="7942" max="7942" width="13.81640625" style="2" customWidth="1"/>
    <col min="7943" max="7944" width="9.1796875" style="2" customWidth="1"/>
    <col min="7945" max="8192" width="8.81640625" style="2"/>
    <col min="8193" max="8193" width="44" style="2" customWidth="1"/>
    <col min="8194" max="8194" width="10.54296875" style="2" customWidth="1"/>
    <col min="8195" max="8195" width="14.1796875" style="2" customWidth="1"/>
    <col min="8196" max="8196" width="11.7265625" style="2" customWidth="1"/>
    <col min="8197" max="8197" width="13.7265625" style="2" customWidth="1"/>
    <col min="8198" max="8198" width="13.81640625" style="2" customWidth="1"/>
    <col min="8199" max="8200" width="9.1796875" style="2" customWidth="1"/>
    <col min="8201" max="8448" width="8.81640625" style="2"/>
    <col min="8449" max="8449" width="44" style="2" customWidth="1"/>
    <col min="8450" max="8450" width="10.54296875" style="2" customWidth="1"/>
    <col min="8451" max="8451" width="14.1796875" style="2" customWidth="1"/>
    <col min="8452" max="8452" width="11.7265625" style="2" customWidth="1"/>
    <col min="8453" max="8453" width="13.7265625" style="2" customWidth="1"/>
    <col min="8454" max="8454" width="13.81640625" style="2" customWidth="1"/>
    <col min="8455" max="8456" width="9.1796875" style="2" customWidth="1"/>
    <col min="8457" max="8704" width="8.81640625" style="2"/>
    <col min="8705" max="8705" width="44" style="2" customWidth="1"/>
    <col min="8706" max="8706" width="10.54296875" style="2" customWidth="1"/>
    <col min="8707" max="8707" width="14.1796875" style="2" customWidth="1"/>
    <col min="8708" max="8708" width="11.7265625" style="2" customWidth="1"/>
    <col min="8709" max="8709" width="13.7265625" style="2" customWidth="1"/>
    <col min="8710" max="8710" width="13.81640625" style="2" customWidth="1"/>
    <col min="8711" max="8712" width="9.1796875" style="2" customWidth="1"/>
    <col min="8713" max="8960" width="8.81640625" style="2"/>
    <col min="8961" max="8961" width="44" style="2" customWidth="1"/>
    <col min="8962" max="8962" width="10.54296875" style="2" customWidth="1"/>
    <col min="8963" max="8963" width="14.1796875" style="2" customWidth="1"/>
    <col min="8964" max="8964" width="11.7265625" style="2" customWidth="1"/>
    <col min="8965" max="8965" width="13.7265625" style="2" customWidth="1"/>
    <col min="8966" max="8966" width="13.81640625" style="2" customWidth="1"/>
    <col min="8967" max="8968" width="9.1796875" style="2" customWidth="1"/>
    <col min="8969" max="9216" width="8.81640625" style="2"/>
    <col min="9217" max="9217" width="44" style="2" customWidth="1"/>
    <col min="9218" max="9218" width="10.54296875" style="2" customWidth="1"/>
    <col min="9219" max="9219" width="14.1796875" style="2" customWidth="1"/>
    <col min="9220" max="9220" width="11.7265625" style="2" customWidth="1"/>
    <col min="9221" max="9221" width="13.7265625" style="2" customWidth="1"/>
    <col min="9222" max="9222" width="13.81640625" style="2" customWidth="1"/>
    <col min="9223" max="9224" width="9.1796875" style="2" customWidth="1"/>
    <col min="9225" max="9472" width="8.81640625" style="2"/>
    <col min="9473" max="9473" width="44" style="2" customWidth="1"/>
    <col min="9474" max="9474" width="10.54296875" style="2" customWidth="1"/>
    <col min="9475" max="9475" width="14.1796875" style="2" customWidth="1"/>
    <col min="9476" max="9476" width="11.7265625" style="2" customWidth="1"/>
    <col min="9477" max="9477" width="13.7265625" style="2" customWidth="1"/>
    <col min="9478" max="9478" width="13.81640625" style="2" customWidth="1"/>
    <col min="9479" max="9480" width="9.1796875" style="2" customWidth="1"/>
    <col min="9481" max="9728" width="8.81640625" style="2"/>
    <col min="9729" max="9729" width="44" style="2" customWidth="1"/>
    <col min="9730" max="9730" width="10.54296875" style="2" customWidth="1"/>
    <col min="9731" max="9731" width="14.1796875" style="2" customWidth="1"/>
    <col min="9732" max="9732" width="11.7265625" style="2" customWidth="1"/>
    <col min="9733" max="9733" width="13.7265625" style="2" customWidth="1"/>
    <col min="9734" max="9734" width="13.81640625" style="2" customWidth="1"/>
    <col min="9735" max="9736" width="9.1796875" style="2" customWidth="1"/>
    <col min="9737" max="9984" width="8.81640625" style="2"/>
    <col min="9985" max="9985" width="44" style="2" customWidth="1"/>
    <col min="9986" max="9986" width="10.54296875" style="2" customWidth="1"/>
    <col min="9987" max="9987" width="14.1796875" style="2" customWidth="1"/>
    <col min="9988" max="9988" width="11.7265625" style="2" customWidth="1"/>
    <col min="9989" max="9989" width="13.7265625" style="2" customWidth="1"/>
    <col min="9990" max="9990" width="13.81640625" style="2" customWidth="1"/>
    <col min="9991" max="9992" width="9.1796875" style="2" customWidth="1"/>
    <col min="9993" max="10240" width="8.81640625" style="2"/>
    <col min="10241" max="10241" width="44" style="2" customWidth="1"/>
    <col min="10242" max="10242" width="10.54296875" style="2" customWidth="1"/>
    <col min="10243" max="10243" width="14.1796875" style="2" customWidth="1"/>
    <col min="10244" max="10244" width="11.7265625" style="2" customWidth="1"/>
    <col min="10245" max="10245" width="13.7265625" style="2" customWidth="1"/>
    <col min="10246" max="10246" width="13.81640625" style="2" customWidth="1"/>
    <col min="10247" max="10248" width="9.1796875" style="2" customWidth="1"/>
    <col min="10249" max="10496" width="8.81640625" style="2"/>
    <col min="10497" max="10497" width="44" style="2" customWidth="1"/>
    <col min="10498" max="10498" width="10.54296875" style="2" customWidth="1"/>
    <col min="10499" max="10499" width="14.1796875" style="2" customWidth="1"/>
    <col min="10500" max="10500" width="11.7265625" style="2" customWidth="1"/>
    <col min="10501" max="10501" width="13.7265625" style="2" customWidth="1"/>
    <col min="10502" max="10502" width="13.81640625" style="2" customWidth="1"/>
    <col min="10503" max="10504" width="9.1796875" style="2" customWidth="1"/>
    <col min="10505" max="10752" width="8.81640625" style="2"/>
    <col min="10753" max="10753" width="44" style="2" customWidth="1"/>
    <col min="10754" max="10754" width="10.54296875" style="2" customWidth="1"/>
    <col min="10755" max="10755" width="14.1796875" style="2" customWidth="1"/>
    <col min="10756" max="10756" width="11.7265625" style="2" customWidth="1"/>
    <col min="10757" max="10757" width="13.7265625" style="2" customWidth="1"/>
    <col min="10758" max="10758" width="13.81640625" style="2" customWidth="1"/>
    <col min="10759" max="10760" width="9.1796875" style="2" customWidth="1"/>
    <col min="10761" max="11008" width="8.81640625" style="2"/>
    <col min="11009" max="11009" width="44" style="2" customWidth="1"/>
    <col min="11010" max="11010" width="10.54296875" style="2" customWidth="1"/>
    <col min="11011" max="11011" width="14.1796875" style="2" customWidth="1"/>
    <col min="11012" max="11012" width="11.7265625" style="2" customWidth="1"/>
    <col min="11013" max="11013" width="13.7265625" style="2" customWidth="1"/>
    <col min="11014" max="11014" width="13.81640625" style="2" customWidth="1"/>
    <col min="11015" max="11016" width="9.1796875" style="2" customWidth="1"/>
    <col min="11017" max="11264" width="8.81640625" style="2"/>
    <col min="11265" max="11265" width="44" style="2" customWidth="1"/>
    <col min="11266" max="11266" width="10.54296875" style="2" customWidth="1"/>
    <col min="11267" max="11267" width="14.1796875" style="2" customWidth="1"/>
    <col min="11268" max="11268" width="11.7265625" style="2" customWidth="1"/>
    <col min="11269" max="11269" width="13.7265625" style="2" customWidth="1"/>
    <col min="11270" max="11270" width="13.81640625" style="2" customWidth="1"/>
    <col min="11271" max="11272" width="9.1796875" style="2" customWidth="1"/>
    <col min="11273" max="11520" width="8.81640625" style="2"/>
    <col min="11521" max="11521" width="44" style="2" customWidth="1"/>
    <col min="11522" max="11522" width="10.54296875" style="2" customWidth="1"/>
    <col min="11523" max="11523" width="14.1796875" style="2" customWidth="1"/>
    <col min="11524" max="11524" width="11.7265625" style="2" customWidth="1"/>
    <col min="11525" max="11525" width="13.7265625" style="2" customWidth="1"/>
    <col min="11526" max="11526" width="13.81640625" style="2" customWidth="1"/>
    <col min="11527" max="11528" width="9.1796875" style="2" customWidth="1"/>
    <col min="11529" max="11776" width="8.81640625" style="2"/>
    <col min="11777" max="11777" width="44" style="2" customWidth="1"/>
    <col min="11778" max="11778" width="10.54296875" style="2" customWidth="1"/>
    <col min="11779" max="11779" width="14.1796875" style="2" customWidth="1"/>
    <col min="11780" max="11780" width="11.7265625" style="2" customWidth="1"/>
    <col min="11781" max="11781" width="13.7265625" style="2" customWidth="1"/>
    <col min="11782" max="11782" width="13.81640625" style="2" customWidth="1"/>
    <col min="11783" max="11784" width="9.1796875" style="2" customWidth="1"/>
    <col min="11785" max="12032" width="8.81640625" style="2"/>
    <col min="12033" max="12033" width="44" style="2" customWidth="1"/>
    <col min="12034" max="12034" width="10.54296875" style="2" customWidth="1"/>
    <col min="12035" max="12035" width="14.1796875" style="2" customWidth="1"/>
    <col min="12036" max="12036" width="11.7265625" style="2" customWidth="1"/>
    <col min="12037" max="12037" width="13.7265625" style="2" customWidth="1"/>
    <col min="12038" max="12038" width="13.81640625" style="2" customWidth="1"/>
    <col min="12039" max="12040" width="9.1796875" style="2" customWidth="1"/>
    <col min="12041" max="12288" width="8.81640625" style="2"/>
    <col min="12289" max="12289" width="44" style="2" customWidth="1"/>
    <col min="12290" max="12290" width="10.54296875" style="2" customWidth="1"/>
    <col min="12291" max="12291" width="14.1796875" style="2" customWidth="1"/>
    <col min="12292" max="12292" width="11.7265625" style="2" customWidth="1"/>
    <col min="12293" max="12293" width="13.7265625" style="2" customWidth="1"/>
    <col min="12294" max="12294" width="13.81640625" style="2" customWidth="1"/>
    <col min="12295" max="12296" width="9.1796875" style="2" customWidth="1"/>
    <col min="12297" max="12544" width="8.81640625" style="2"/>
    <col min="12545" max="12545" width="44" style="2" customWidth="1"/>
    <col min="12546" max="12546" width="10.54296875" style="2" customWidth="1"/>
    <col min="12547" max="12547" width="14.1796875" style="2" customWidth="1"/>
    <col min="12548" max="12548" width="11.7265625" style="2" customWidth="1"/>
    <col min="12549" max="12549" width="13.7265625" style="2" customWidth="1"/>
    <col min="12550" max="12550" width="13.81640625" style="2" customWidth="1"/>
    <col min="12551" max="12552" width="9.1796875" style="2" customWidth="1"/>
    <col min="12553" max="12800" width="8.81640625" style="2"/>
    <col min="12801" max="12801" width="44" style="2" customWidth="1"/>
    <col min="12802" max="12802" width="10.54296875" style="2" customWidth="1"/>
    <col min="12803" max="12803" width="14.1796875" style="2" customWidth="1"/>
    <col min="12804" max="12804" width="11.7265625" style="2" customWidth="1"/>
    <col min="12805" max="12805" width="13.7265625" style="2" customWidth="1"/>
    <col min="12806" max="12806" width="13.81640625" style="2" customWidth="1"/>
    <col min="12807" max="12808" width="9.1796875" style="2" customWidth="1"/>
    <col min="12809" max="13056" width="8.81640625" style="2"/>
    <col min="13057" max="13057" width="44" style="2" customWidth="1"/>
    <col min="13058" max="13058" width="10.54296875" style="2" customWidth="1"/>
    <col min="13059" max="13059" width="14.1796875" style="2" customWidth="1"/>
    <col min="13060" max="13060" width="11.7265625" style="2" customWidth="1"/>
    <col min="13061" max="13061" width="13.7265625" style="2" customWidth="1"/>
    <col min="13062" max="13062" width="13.81640625" style="2" customWidth="1"/>
    <col min="13063" max="13064" width="9.1796875" style="2" customWidth="1"/>
    <col min="13065" max="13312" width="8.81640625" style="2"/>
    <col min="13313" max="13313" width="44" style="2" customWidth="1"/>
    <col min="13314" max="13314" width="10.54296875" style="2" customWidth="1"/>
    <col min="13315" max="13315" width="14.1796875" style="2" customWidth="1"/>
    <col min="13316" max="13316" width="11.7265625" style="2" customWidth="1"/>
    <col min="13317" max="13317" width="13.7265625" style="2" customWidth="1"/>
    <col min="13318" max="13318" width="13.81640625" style="2" customWidth="1"/>
    <col min="13319" max="13320" width="9.1796875" style="2" customWidth="1"/>
    <col min="13321" max="13568" width="8.81640625" style="2"/>
    <col min="13569" max="13569" width="44" style="2" customWidth="1"/>
    <col min="13570" max="13570" width="10.54296875" style="2" customWidth="1"/>
    <col min="13571" max="13571" width="14.1796875" style="2" customWidth="1"/>
    <col min="13572" max="13572" width="11.7265625" style="2" customWidth="1"/>
    <col min="13573" max="13573" width="13.7265625" style="2" customWidth="1"/>
    <col min="13574" max="13574" width="13.81640625" style="2" customWidth="1"/>
    <col min="13575" max="13576" width="9.1796875" style="2" customWidth="1"/>
    <col min="13577" max="13824" width="8.81640625" style="2"/>
    <col min="13825" max="13825" width="44" style="2" customWidth="1"/>
    <col min="13826" max="13826" width="10.54296875" style="2" customWidth="1"/>
    <col min="13827" max="13827" width="14.1796875" style="2" customWidth="1"/>
    <col min="13828" max="13828" width="11.7265625" style="2" customWidth="1"/>
    <col min="13829" max="13829" width="13.7265625" style="2" customWidth="1"/>
    <col min="13830" max="13830" width="13.81640625" style="2" customWidth="1"/>
    <col min="13831" max="13832" width="9.1796875" style="2" customWidth="1"/>
    <col min="13833" max="14080" width="8.81640625" style="2"/>
    <col min="14081" max="14081" width="44" style="2" customWidth="1"/>
    <col min="14082" max="14082" width="10.54296875" style="2" customWidth="1"/>
    <col min="14083" max="14083" width="14.1796875" style="2" customWidth="1"/>
    <col min="14084" max="14084" width="11.7265625" style="2" customWidth="1"/>
    <col min="14085" max="14085" width="13.7265625" style="2" customWidth="1"/>
    <col min="14086" max="14086" width="13.81640625" style="2" customWidth="1"/>
    <col min="14087" max="14088" width="9.1796875" style="2" customWidth="1"/>
    <col min="14089" max="14336" width="8.81640625" style="2"/>
    <col min="14337" max="14337" width="44" style="2" customWidth="1"/>
    <col min="14338" max="14338" width="10.54296875" style="2" customWidth="1"/>
    <col min="14339" max="14339" width="14.1796875" style="2" customWidth="1"/>
    <col min="14340" max="14340" width="11.7265625" style="2" customWidth="1"/>
    <col min="14341" max="14341" width="13.7265625" style="2" customWidth="1"/>
    <col min="14342" max="14342" width="13.81640625" style="2" customWidth="1"/>
    <col min="14343" max="14344" width="9.1796875" style="2" customWidth="1"/>
    <col min="14345" max="14592" width="8.81640625" style="2"/>
    <col min="14593" max="14593" width="44" style="2" customWidth="1"/>
    <col min="14594" max="14594" width="10.54296875" style="2" customWidth="1"/>
    <col min="14595" max="14595" width="14.1796875" style="2" customWidth="1"/>
    <col min="14596" max="14596" width="11.7265625" style="2" customWidth="1"/>
    <col min="14597" max="14597" width="13.7265625" style="2" customWidth="1"/>
    <col min="14598" max="14598" width="13.81640625" style="2" customWidth="1"/>
    <col min="14599" max="14600" width="9.1796875" style="2" customWidth="1"/>
    <col min="14601" max="14848" width="8.81640625" style="2"/>
    <col min="14849" max="14849" width="44" style="2" customWidth="1"/>
    <col min="14850" max="14850" width="10.54296875" style="2" customWidth="1"/>
    <col min="14851" max="14851" width="14.1796875" style="2" customWidth="1"/>
    <col min="14852" max="14852" width="11.7265625" style="2" customWidth="1"/>
    <col min="14853" max="14853" width="13.7265625" style="2" customWidth="1"/>
    <col min="14854" max="14854" width="13.81640625" style="2" customWidth="1"/>
    <col min="14855" max="14856" width="9.1796875" style="2" customWidth="1"/>
    <col min="14857" max="15104" width="8.81640625" style="2"/>
    <col min="15105" max="15105" width="44" style="2" customWidth="1"/>
    <col min="15106" max="15106" width="10.54296875" style="2" customWidth="1"/>
    <col min="15107" max="15107" width="14.1796875" style="2" customWidth="1"/>
    <col min="15108" max="15108" width="11.7265625" style="2" customWidth="1"/>
    <col min="15109" max="15109" width="13.7265625" style="2" customWidth="1"/>
    <col min="15110" max="15110" width="13.81640625" style="2" customWidth="1"/>
    <col min="15111" max="15112" width="9.1796875" style="2" customWidth="1"/>
    <col min="15113" max="15360" width="8.81640625" style="2"/>
    <col min="15361" max="15361" width="44" style="2" customWidth="1"/>
    <col min="15362" max="15362" width="10.54296875" style="2" customWidth="1"/>
    <col min="15363" max="15363" width="14.1796875" style="2" customWidth="1"/>
    <col min="15364" max="15364" width="11.7265625" style="2" customWidth="1"/>
    <col min="15365" max="15365" width="13.7265625" style="2" customWidth="1"/>
    <col min="15366" max="15366" width="13.81640625" style="2" customWidth="1"/>
    <col min="15367" max="15368" width="9.1796875" style="2" customWidth="1"/>
    <col min="15369" max="15616" width="8.81640625" style="2"/>
    <col min="15617" max="15617" width="44" style="2" customWidth="1"/>
    <col min="15618" max="15618" width="10.54296875" style="2" customWidth="1"/>
    <col min="15619" max="15619" width="14.1796875" style="2" customWidth="1"/>
    <col min="15620" max="15620" width="11.7265625" style="2" customWidth="1"/>
    <col min="15621" max="15621" width="13.7265625" style="2" customWidth="1"/>
    <col min="15622" max="15622" width="13.81640625" style="2" customWidth="1"/>
    <col min="15623" max="15624" width="9.1796875" style="2" customWidth="1"/>
    <col min="15625" max="15872" width="8.81640625" style="2"/>
    <col min="15873" max="15873" width="44" style="2" customWidth="1"/>
    <col min="15874" max="15874" width="10.54296875" style="2" customWidth="1"/>
    <col min="15875" max="15875" width="14.1796875" style="2" customWidth="1"/>
    <col min="15876" max="15876" width="11.7265625" style="2" customWidth="1"/>
    <col min="15877" max="15877" width="13.7265625" style="2" customWidth="1"/>
    <col min="15878" max="15878" width="13.81640625" style="2" customWidth="1"/>
    <col min="15879" max="15880" width="9.1796875" style="2" customWidth="1"/>
    <col min="15881" max="16128" width="8.81640625" style="2"/>
    <col min="16129" max="16129" width="44" style="2" customWidth="1"/>
    <col min="16130" max="16130" width="10.54296875" style="2" customWidth="1"/>
    <col min="16131" max="16131" width="14.1796875" style="2" customWidth="1"/>
    <col min="16132" max="16132" width="11.7265625" style="2" customWidth="1"/>
    <col min="16133" max="16133" width="13.7265625" style="2" customWidth="1"/>
    <col min="16134" max="16134" width="13.81640625" style="2" customWidth="1"/>
    <col min="16135" max="16136" width="9.1796875" style="2" customWidth="1"/>
    <col min="16137" max="16384" width="8.81640625" style="2"/>
  </cols>
  <sheetData>
    <row r="1" spans="1:10" ht="13" x14ac:dyDescent="0.3">
      <c r="A1" s="359" t="s">
        <v>7</v>
      </c>
      <c r="B1" s="359"/>
      <c r="C1" s="359"/>
      <c r="D1" s="359"/>
      <c r="E1" s="359"/>
      <c r="F1" s="359"/>
    </row>
    <row r="2" spans="1:10" ht="13" x14ac:dyDescent="0.3">
      <c r="A2" s="365" t="s">
        <v>98</v>
      </c>
      <c r="B2" s="365"/>
      <c r="C2" s="365"/>
      <c r="D2" s="365"/>
      <c r="E2" s="365"/>
      <c r="F2" s="365"/>
      <c r="G2" s="51"/>
    </row>
    <row r="3" spans="1:10" x14ac:dyDescent="0.25">
      <c r="A3" s="360" t="s">
        <v>8</v>
      </c>
      <c r="B3" s="360"/>
      <c r="C3" s="360"/>
      <c r="D3" s="360"/>
      <c r="E3" s="360"/>
      <c r="F3" s="360"/>
    </row>
    <row r="4" spans="1:10" ht="13" x14ac:dyDescent="0.3">
      <c r="A4" s="89"/>
      <c r="B4" s="89"/>
      <c r="C4" s="89"/>
      <c r="D4" s="89"/>
      <c r="E4" s="89"/>
      <c r="F4" s="89"/>
    </row>
    <row r="5" spans="1:10" ht="13" x14ac:dyDescent="0.3">
      <c r="A5" s="2" t="s">
        <v>9</v>
      </c>
      <c r="E5" s="7" t="s">
        <v>10</v>
      </c>
      <c r="F5" s="8"/>
    </row>
    <row r="6" spans="1:10" x14ac:dyDescent="0.25">
      <c r="A6" s="2" t="s">
        <v>100</v>
      </c>
      <c r="E6" s="2" t="s">
        <v>11</v>
      </c>
    </row>
    <row r="7" spans="1:10" x14ac:dyDescent="0.25">
      <c r="A7" s="2" t="s">
        <v>107</v>
      </c>
      <c r="C7" s="361" t="s">
        <v>12</v>
      </c>
      <c r="D7" s="362"/>
      <c r="E7" s="362"/>
      <c r="F7" s="362"/>
      <c r="I7" s="9"/>
      <c r="J7" s="9"/>
    </row>
    <row r="8" spans="1:10" ht="13" x14ac:dyDescent="0.3">
      <c r="A8" s="2" t="s">
        <v>106</v>
      </c>
      <c r="D8" s="10" t="s">
        <v>13</v>
      </c>
      <c r="E8" s="9"/>
      <c r="F8" s="9"/>
      <c r="H8" s="11"/>
      <c r="I8" s="10"/>
      <c r="J8" s="9"/>
    </row>
    <row r="9" spans="1:10" x14ac:dyDescent="0.25">
      <c r="D9" s="363" t="s">
        <v>14</v>
      </c>
      <c r="E9" s="364"/>
      <c r="F9" s="364"/>
    </row>
    <row r="10" spans="1:10" x14ac:dyDescent="0.25">
      <c r="D10" s="85" t="s">
        <v>322</v>
      </c>
      <c r="E10" s="12"/>
      <c r="F10" s="12"/>
    </row>
    <row r="11" spans="1:10" x14ac:dyDescent="0.25">
      <c r="A11" s="13" t="s">
        <v>15</v>
      </c>
      <c r="B11" s="9" t="s">
        <v>16</v>
      </c>
      <c r="D11" s="85" t="s">
        <v>323</v>
      </c>
      <c r="E11" s="12"/>
      <c r="F11" s="12"/>
    </row>
    <row r="12" spans="1:10" x14ac:dyDescent="0.25">
      <c r="A12" s="13" t="s">
        <v>17</v>
      </c>
      <c r="B12" s="9" t="s">
        <v>18</v>
      </c>
      <c r="D12" s="85" t="s">
        <v>324</v>
      </c>
      <c r="E12" s="12"/>
      <c r="F12" s="12"/>
    </row>
    <row r="13" spans="1:10" ht="13" x14ac:dyDescent="0.3">
      <c r="A13" s="14" t="s">
        <v>19</v>
      </c>
      <c r="B13" s="15" t="s">
        <v>325</v>
      </c>
      <c r="D13" s="16"/>
      <c r="E13" s="16"/>
      <c r="F13" s="16"/>
    </row>
    <row r="14" spans="1:10" ht="13" x14ac:dyDescent="0.3">
      <c r="A14" s="14" t="s">
        <v>20</v>
      </c>
      <c r="B14" s="17" t="s">
        <v>146</v>
      </c>
      <c r="D14" s="9"/>
      <c r="E14" s="10"/>
      <c r="F14" s="9"/>
    </row>
    <row r="15" spans="1:10" ht="13" x14ac:dyDescent="0.3">
      <c r="A15" s="14" t="s">
        <v>21</v>
      </c>
      <c r="B15" s="17" t="s">
        <v>149</v>
      </c>
      <c r="D15" s="18" t="s">
        <v>22</v>
      </c>
      <c r="E15" s="52"/>
      <c r="F15" s="12"/>
    </row>
    <row r="16" spans="1:10" ht="13" thickBot="1" x14ac:dyDescent="0.3"/>
    <row r="17" spans="1:8" ht="15" customHeight="1" thickTop="1" x14ac:dyDescent="0.25">
      <c r="A17" s="345" t="s">
        <v>23</v>
      </c>
      <c r="B17" s="346"/>
      <c r="C17" s="351" t="s">
        <v>24</v>
      </c>
      <c r="D17" s="351" t="s">
        <v>130</v>
      </c>
      <c r="E17" s="351" t="s">
        <v>25</v>
      </c>
      <c r="F17" s="354" t="s">
        <v>132</v>
      </c>
    </row>
    <row r="18" spans="1:8" ht="14.25" customHeight="1" x14ac:dyDescent="0.25">
      <c r="A18" s="347"/>
      <c r="B18" s="348"/>
      <c r="C18" s="352"/>
      <c r="D18" s="357"/>
      <c r="E18" s="352"/>
      <c r="F18" s="355"/>
    </row>
    <row r="19" spans="1:8" ht="26.25" customHeight="1" x14ac:dyDescent="0.25">
      <c r="A19" s="347"/>
      <c r="B19" s="348"/>
      <c r="C19" s="352"/>
      <c r="D19" s="357"/>
      <c r="E19" s="352"/>
      <c r="F19" s="355"/>
    </row>
    <row r="20" spans="1:8" ht="21" customHeight="1" thickBot="1" x14ac:dyDescent="0.3">
      <c r="A20" s="349"/>
      <c r="B20" s="350"/>
      <c r="C20" s="353"/>
      <c r="D20" s="358"/>
      <c r="E20" s="353"/>
      <c r="F20" s="356"/>
    </row>
    <row r="21" spans="1:8" ht="22" customHeight="1" thickTop="1" thickBot="1" x14ac:dyDescent="0.3">
      <c r="A21" s="370" t="s">
        <v>27</v>
      </c>
      <c r="B21" s="371"/>
      <c r="C21" s="19">
        <f>'Q1 SSDR'!C21</f>
        <v>31706</v>
      </c>
      <c r="D21" s="20">
        <f>'Q2 2019 SS Entry Page'!F34</f>
        <v>255</v>
      </c>
      <c r="E21" s="20">
        <f>D21+'Q1 SSDR'!E21</f>
        <v>765</v>
      </c>
      <c r="F21" s="20">
        <f>C21-E21</f>
        <v>30941</v>
      </c>
      <c r="G21" s="21"/>
    </row>
    <row r="22" spans="1:8" ht="22" customHeight="1" thickTop="1" thickBot="1" x14ac:dyDescent="0.3">
      <c r="A22" s="374" t="s">
        <v>126</v>
      </c>
      <c r="B22" s="375"/>
      <c r="C22" s="19">
        <f>'Q1 SSDR'!C22</f>
        <v>13554</v>
      </c>
      <c r="D22" s="20">
        <f>'Q2 2019 SS Entry Page'!H34</f>
        <v>110.925</v>
      </c>
      <c r="E22" s="20">
        <f>D22+'Q1 SSDR'!E22</f>
        <v>332.77499999999998</v>
      </c>
      <c r="F22" s="20">
        <f>C22-E22</f>
        <v>13221.225</v>
      </c>
      <c r="G22" s="21"/>
    </row>
    <row r="23" spans="1:8" ht="22" customHeight="1" thickTop="1" thickBot="1" x14ac:dyDescent="0.3">
      <c r="A23" s="372" t="s">
        <v>28</v>
      </c>
      <c r="B23" s="373"/>
      <c r="C23" s="19">
        <f>'Q1 SSDR'!C23</f>
        <v>900</v>
      </c>
      <c r="D23" s="20">
        <f>'Q2 2019 SS Entry Page'!H40</f>
        <v>0</v>
      </c>
      <c r="E23" s="20">
        <f>D23+'Q1 SSDR'!E23</f>
        <v>0</v>
      </c>
      <c r="F23" s="20">
        <f>C23-E23</f>
        <v>900</v>
      </c>
      <c r="G23" s="21"/>
    </row>
    <row r="24" spans="1:8" ht="22" customHeight="1" thickTop="1" thickBot="1" x14ac:dyDescent="0.3">
      <c r="A24" s="372" t="s">
        <v>29</v>
      </c>
      <c r="B24" s="373"/>
      <c r="C24" s="19">
        <v>0</v>
      </c>
      <c r="D24" s="20">
        <v>0</v>
      </c>
      <c r="E24" s="20">
        <f>D24+'Q1 SSDR'!E24</f>
        <v>0</v>
      </c>
      <c r="F24" s="20">
        <f t="shared" ref="F24:F28" si="0">C24-E24</f>
        <v>0</v>
      </c>
      <c r="G24" s="21"/>
    </row>
    <row r="25" spans="1:8" ht="22" customHeight="1" thickTop="1" thickBot="1" x14ac:dyDescent="0.3">
      <c r="A25" s="372" t="s">
        <v>30</v>
      </c>
      <c r="B25" s="373"/>
      <c r="C25" s="19">
        <f>'Q1 SSDR'!C25</f>
        <v>0</v>
      </c>
      <c r="D25" s="20">
        <f>'Q2 2019 SS Entry Page'!H47</f>
        <v>0</v>
      </c>
      <c r="E25" s="20">
        <f>D25+'Q1 SSDR'!E25</f>
        <v>0</v>
      </c>
      <c r="F25" s="20">
        <f t="shared" si="0"/>
        <v>0</v>
      </c>
      <c r="G25" s="21"/>
      <c r="H25" s="53"/>
    </row>
    <row r="26" spans="1:8" ht="22" customHeight="1" thickTop="1" thickBot="1" x14ac:dyDescent="0.3">
      <c r="A26" s="374" t="s">
        <v>31</v>
      </c>
      <c r="B26" s="375"/>
      <c r="C26" s="19">
        <v>0</v>
      </c>
      <c r="D26" s="20">
        <v>0</v>
      </c>
      <c r="E26" s="20">
        <f>D26+'Q1 SSDR'!E26</f>
        <v>0</v>
      </c>
      <c r="F26" s="20">
        <f t="shared" si="0"/>
        <v>0</v>
      </c>
      <c r="G26" s="21"/>
    </row>
    <row r="27" spans="1:8" ht="22" customHeight="1" thickTop="1" thickBot="1" x14ac:dyDescent="0.3">
      <c r="A27" s="374" t="s">
        <v>32</v>
      </c>
      <c r="B27" s="375"/>
      <c r="C27" s="19">
        <f>'Q1 SSDR'!C27</f>
        <v>0</v>
      </c>
      <c r="D27" s="20">
        <f>'Q2 2019 SS Entry Page'!H49</f>
        <v>0</v>
      </c>
      <c r="E27" s="20">
        <f>D27+'Q1 SSDR'!E27</f>
        <v>0</v>
      </c>
      <c r="F27" s="20">
        <f t="shared" si="0"/>
        <v>0</v>
      </c>
      <c r="G27" s="21"/>
    </row>
    <row r="28" spans="1:8" ht="24.75" customHeight="1" thickTop="1" thickBot="1" x14ac:dyDescent="0.3">
      <c r="A28" s="347" t="s">
        <v>330</v>
      </c>
      <c r="B28" s="348"/>
      <c r="C28" s="19">
        <f>'Q1 SSDR'!C28</f>
        <v>20458</v>
      </c>
      <c r="D28" s="20">
        <f>SUM(D21:D27)*0.452</f>
        <v>165.3981</v>
      </c>
      <c r="E28" s="20">
        <f>D28+'Q1 SSDR'!E28</f>
        <v>496.1943</v>
      </c>
      <c r="F28" s="20">
        <f t="shared" si="0"/>
        <v>19961.805700000001</v>
      </c>
      <c r="G28" s="21"/>
    </row>
    <row r="29" spans="1:8" ht="22" customHeight="1" thickTop="1" x14ac:dyDescent="0.25">
      <c r="A29" s="372" t="s">
        <v>33</v>
      </c>
      <c r="B29" s="373"/>
      <c r="C29" s="19">
        <f>SUM(C21:C28)</f>
        <v>66618</v>
      </c>
      <c r="D29" s="20">
        <f>SUM(D21:D28)</f>
        <v>531.32310000000007</v>
      </c>
      <c r="E29" s="20">
        <f>SUM(E21:E28)</f>
        <v>1593.9693000000002</v>
      </c>
      <c r="F29" s="20">
        <f>C29-E29</f>
        <v>65024.030700000003</v>
      </c>
      <c r="G29" s="21"/>
    </row>
    <row r="30" spans="1:8" ht="5.25" customHeight="1" x14ac:dyDescent="0.25">
      <c r="A30" s="366"/>
      <c r="B30" s="367"/>
      <c r="C30" s="22"/>
      <c r="D30" s="23"/>
      <c r="E30" s="22"/>
      <c r="F30" s="24"/>
    </row>
    <row r="31" spans="1:8" ht="21.75" customHeight="1" thickBot="1" x14ac:dyDescent="0.35">
      <c r="A31" s="368" t="s">
        <v>34</v>
      </c>
      <c r="B31" s="369"/>
      <c r="C31" s="25"/>
      <c r="D31" s="26">
        <f>SUM(D29)</f>
        <v>531.32310000000007</v>
      </c>
      <c r="E31" s="27"/>
      <c r="F31" s="28"/>
    </row>
    <row r="32" spans="1:8" ht="12.75" customHeight="1" thickTop="1" x14ac:dyDescent="0.3">
      <c r="A32" s="29"/>
      <c r="B32" s="29"/>
      <c r="C32" s="30"/>
      <c r="D32" s="31"/>
      <c r="E32" s="86" t="s">
        <v>133</v>
      </c>
      <c r="F32" s="87">
        <f>E29/C29</f>
        <v>2.3927006214536615E-2</v>
      </c>
    </row>
    <row r="33" spans="1:6" ht="12" customHeight="1" x14ac:dyDescent="0.3">
      <c r="A33" s="9"/>
      <c r="B33" s="9"/>
      <c r="C33" s="9"/>
      <c r="D33" s="9"/>
      <c r="E33" s="86" t="s">
        <v>135</v>
      </c>
      <c r="F33" s="88">
        <f>(E29/(E29+'Q2 Invoice'!E29))</f>
        <v>0.37821379660812571</v>
      </c>
    </row>
    <row r="34" spans="1:6" ht="12" customHeight="1" x14ac:dyDescent="0.25">
      <c r="A34" s="32" t="s">
        <v>103</v>
      </c>
      <c r="B34" s="33"/>
      <c r="C34" s="33"/>
      <c r="D34" s="33"/>
      <c r="E34" s="33"/>
      <c r="F34" s="33"/>
    </row>
    <row r="35" spans="1:6" x14ac:dyDescent="0.25">
      <c r="A35" s="34" t="s">
        <v>35</v>
      </c>
      <c r="B35" s="35"/>
      <c r="C35" s="35"/>
      <c r="D35" s="36"/>
      <c r="E35" s="35"/>
      <c r="F35" s="36"/>
    </row>
    <row r="36" spans="1:6" x14ac:dyDescent="0.25">
      <c r="A36" s="34" t="s">
        <v>104</v>
      </c>
      <c r="B36" s="35"/>
      <c r="C36" s="35"/>
      <c r="D36" s="36"/>
      <c r="E36" s="35"/>
      <c r="F36" s="36"/>
    </row>
    <row r="37" spans="1:6" x14ac:dyDescent="0.25">
      <c r="A37" s="34" t="s">
        <v>105</v>
      </c>
      <c r="B37" s="35"/>
      <c r="C37" s="35"/>
      <c r="D37" s="36"/>
      <c r="E37" s="35"/>
      <c r="F37" s="36"/>
    </row>
    <row r="38" spans="1:6" ht="13" x14ac:dyDescent="0.3">
      <c r="C38" s="37"/>
      <c r="D38" s="38"/>
      <c r="F38" s="18"/>
    </row>
    <row r="39" spans="1:6" x14ac:dyDescent="0.25">
      <c r="A39" s="2" t="s">
        <v>36</v>
      </c>
      <c r="C39" s="39"/>
      <c r="D39" s="2" t="s">
        <v>37</v>
      </c>
      <c r="E39" s="40"/>
      <c r="F39" s="39"/>
    </row>
    <row r="40" spans="1:6" x14ac:dyDescent="0.25">
      <c r="A40" s="2" t="s">
        <v>38</v>
      </c>
      <c r="D40" s="39" t="s">
        <v>39</v>
      </c>
      <c r="F40" s="39"/>
    </row>
    <row r="41" spans="1:6" ht="24" customHeight="1" x14ac:dyDescent="0.25">
      <c r="A41" s="9" t="s">
        <v>36</v>
      </c>
      <c r="C41" s="9"/>
      <c r="D41" s="2" t="s">
        <v>40</v>
      </c>
      <c r="E41" s="40"/>
    </row>
    <row r="42" spans="1:6" x14ac:dyDescent="0.25">
      <c r="A42" s="2" t="s">
        <v>41</v>
      </c>
      <c r="D42" s="2" t="s">
        <v>39</v>
      </c>
    </row>
    <row r="45" spans="1:6" x14ac:dyDescent="0.25">
      <c r="C45" s="37"/>
      <c r="D45" s="37"/>
    </row>
    <row r="47" spans="1:6" x14ac:dyDescent="0.25">
      <c r="E47" s="35"/>
      <c r="F47" s="41" t="s">
        <v>136</v>
      </c>
    </row>
    <row r="48" spans="1:6" ht="13" x14ac:dyDescent="0.3">
      <c r="A48" s="359" t="s">
        <v>42</v>
      </c>
      <c r="B48" s="359"/>
      <c r="C48" s="359"/>
      <c r="D48" s="359"/>
      <c r="E48" s="359"/>
      <c r="F48" s="359"/>
    </row>
    <row r="50" spans="1:2" x14ac:dyDescent="0.25">
      <c r="A50" s="42" t="s">
        <v>43</v>
      </c>
      <c r="B50" s="43"/>
    </row>
    <row r="51" spans="1:2" x14ac:dyDescent="0.25">
      <c r="A51" s="34" t="s">
        <v>44</v>
      </c>
    </row>
    <row r="52" spans="1:2" x14ac:dyDescent="0.25">
      <c r="A52" s="34" t="s">
        <v>45</v>
      </c>
    </row>
    <row r="53" spans="1:2" x14ac:dyDescent="0.25">
      <c r="A53" s="34" t="s">
        <v>109</v>
      </c>
    </row>
    <row r="54" spans="1:2" x14ac:dyDescent="0.25">
      <c r="A54" s="34"/>
    </row>
    <row r="55" spans="1:2" x14ac:dyDescent="0.25">
      <c r="A55" s="34" t="s">
        <v>46</v>
      </c>
    </row>
    <row r="56" spans="1:2" x14ac:dyDescent="0.25">
      <c r="A56" s="34"/>
    </row>
    <row r="57" spans="1:2" x14ac:dyDescent="0.25">
      <c r="A57" s="42" t="s">
        <v>47</v>
      </c>
      <c r="B57" s="43"/>
    </row>
    <row r="58" spans="1:2" x14ac:dyDescent="0.25">
      <c r="A58" s="34" t="s">
        <v>48</v>
      </c>
    </row>
    <row r="59" spans="1:2" x14ac:dyDescent="0.25">
      <c r="A59" s="34" t="s">
        <v>49</v>
      </c>
    </row>
    <row r="60" spans="1:2" x14ac:dyDescent="0.25">
      <c r="A60" s="34"/>
    </row>
    <row r="61" spans="1:2" x14ac:dyDescent="0.25">
      <c r="A61" s="34" t="s">
        <v>50</v>
      </c>
    </row>
    <row r="62" spans="1:2" x14ac:dyDescent="0.25">
      <c r="A62" s="34" t="s">
        <v>51</v>
      </c>
    </row>
    <row r="63" spans="1:2" x14ac:dyDescent="0.25">
      <c r="A63" s="34" t="s">
        <v>52</v>
      </c>
    </row>
    <row r="64" spans="1:2" x14ac:dyDescent="0.25">
      <c r="A64" s="34" t="s">
        <v>53</v>
      </c>
    </row>
    <row r="65" spans="1:1" x14ac:dyDescent="0.25">
      <c r="A65" s="34" t="s">
        <v>54</v>
      </c>
    </row>
    <row r="66" spans="1:1" x14ac:dyDescent="0.25">
      <c r="A66" s="34" t="s">
        <v>53</v>
      </c>
    </row>
    <row r="67" spans="1:1" x14ac:dyDescent="0.25">
      <c r="A67" s="34" t="s">
        <v>55</v>
      </c>
    </row>
    <row r="68" spans="1:1" x14ac:dyDescent="0.25">
      <c r="A68" s="34"/>
    </row>
    <row r="69" spans="1:1" x14ac:dyDescent="0.25">
      <c r="A69" s="34" t="s">
        <v>56</v>
      </c>
    </row>
    <row r="70" spans="1:1" x14ac:dyDescent="0.25">
      <c r="A70" s="34"/>
    </row>
    <row r="71" spans="1:1" x14ac:dyDescent="0.25">
      <c r="A71" s="34" t="s">
        <v>57</v>
      </c>
    </row>
    <row r="72" spans="1:1" x14ac:dyDescent="0.25">
      <c r="A72" s="34" t="s">
        <v>58</v>
      </c>
    </row>
    <row r="73" spans="1:1" x14ac:dyDescent="0.25">
      <c r="A73" s="34"/>
    </row>
    <row r="74" spans="1:1" x14ac:dyDescent="0.25">
      <c r="A74" s="34" t="s">
        <v>59</v>
      </c>
    </row>
    <row r="75" spans="1:1" x14ac:dyDescent="0.25">
      <c r="A75" s="34"/>
    </row>
    <row r="76" spans="1:1" x14ac:dyDescent="0.25">
      <c r="A76" s="34" t="s">
        <v>60</v>
      </c>
    </row>
    <row r="77" spans="1:1" x14ac:dyDescent="0.25">
      <c r="A77" s="34" t="s">
        <v>61</v>
      </c>
    </row>
    <row r="78" spans="1:1" x14ac:dyDescent="0.25">
      <c r="A78" s="34" t="s">
        <v>62</v>
      </c>
    </row>
    <row r="79" spans="1:1" x14ac:dyDescent="0.25">
      <c r="A79" s="34"/>
    </row>
    <row r="80" spans="1:1" x14ac:dyDescent="0.25">
      <c r="A80" s="34" t="s">
        <v>63</v>
      </c>
    </row>
    <row r="81" spans="1:1" x14ac:dyDescent="0.25">
      <c r="A81" s="34"/>
    </row>
    <row r="82" spans="1:1" x14ac:dyDescent="0.25">
      <c r="A82" s="34" t="s">
        <v>64</v>
      </c>
    </row>
    <row r="83" spans="1:1" x14ac:dyDescent="0.25">
      <c r="A83" s="34"/>
    </row>
    <row r="84" spans="1:1" x14ac:dyDescent="0.25">
      <c r="A84" s="42" t="s">
        <v>65</v>
      </c>
    </row>
    <row r="85" spans="1:1" x14ac:dyDescent="0.25">
      <c r="A85" s="34" t="s">
        <v>110</v>
      </c>
    </row>
    <row r="86" spans="1:1" x14ac:dyDescent="0.25">
      <c r="A86" s="34"/>
    </row>
    <row r="87" spans="1:1" x14ac:dyDescent="0.25">
      <c r="A87" s="42" t="s">
        <v>66</v>
      </c>
    </row>
    <row r="88" spans="1:1" x14ac:dyDescent="0.25">
      <c r="A88" s="34" t="s">
        <v>67</v>
      </c>
    </row>
    <row r="89" spans="1:1" x14ac:dyDescent="0.25">
      <c r="A89" s="34" t="s">
        <v>68</v>
      </c>
    </row>
    <row r="90" spans="1:1" x14ac:dyDescent="0.25">
      <c r="A90" s="34"/>
    </row>
    <row r="91" spans="1:1" x14ac:dyDescent="0.25">
      <c r="A91" s="42" t="s">
        <v>69</v>
      </c>
    </row>
    <row r="92" spans="1:1" x14ac:dyDescent="0.25">
      <c r="A92" s="34" t="s">
        <v>70</v>
      </c>
    </row>
    <row r="93" spans="1:1" x14ac:dyDescent="0.25">
      <c r="A93" s="34"/>
    </row>
    <row r="94" spans="1:1" x14ac:dyDescent="0.25">
      <c r="A94" s="42" t="s">
        <v>71</v>
      </c>
    </row>
    <row r="95" spans="1:1" x14ac:dyDescent="0.25">
      <c r="A95" s="34" t="s">
        <v>72</v>
      </c>
    </row>
    <row r="96" spans="1:1" x14ac:dyDescent="0.25">
      <c r="A96" s="34" t="s">
        <v>73</v>
      </c>
    </row>
    <row r="97" spans="1:6" x14ac:dyDescent="0.25">
      <c r="A97" s="34"/>
    </row>
    <row r="98" spans="1:6" x14ac:dyDescent="0.25">
      <c r="A98" s="42" t="s">
        <v>74</v>
      </c>
      <c r="B98" s="43"/>
    </row>
    <row r="99" spans="1:6" x14ac:dyDescent="0.25">
      <c r="A99" s="34" t="s">
        <v>75</v>
      </c>
      <c r="B99" s="43"/>
    </row>
    <row r="100" spans="1:6" x14ac:dyDescent="0.25">
      <c r="A100" s="34"/>
      <c r="B100" s="43"/>
    </row>
    <row r="101" spans="1:6" x14ac:dyDescent="0.25">
      <c r="A101" s="34"/>
      <c r="B101" s="43"/>
    </row>
    <row r="102" spans="1:6" x14ac:dyDescent="0.25">
      <c r="A102" s="34"/>
      <c r="B102" s="43"/>
      <c r="E102" s="35"/>
      <c r="F102" s="2" t="s">
        <v>108</v>
      </c>
    </row>
    <row r="103" spans="1:6" x14ac:dyDescent="0.25">
      <c r="A103" s="34"/>
      <c r="B103" s="43"/>
    </row>
    <row r="104" spans="1:6" x14ac:dyDescent="0.25">
      <c r="E104" s="35"/>
    </row>
  </sheetData>
  <mergeCells count="22">
    <mergeCell ref="A48:F48"/>
    <mergeCell ref="A21:B21"/>
    <mergeCell ref="A22:B22"/>
    <mergeCell ref="A23:B23"/>
    <mergeCell ref="A24:B24"/>
    <mergeCell ref="A25:B25"/>
    <mergeCell ref="A26:B26"/>
    <mergeCell ref="A27:B27"/>
    <mergeCell ref="A28:B28"/>
    <mergeCell ref="A29:B29"/>
    <mergeCell ref="A30:B30"/>
    <mergeCell ref="A31:B31"/>
    <mergeCell ref="A1:F1"/>
    <mergeCell ref="A2:F2"/>
    <mergeCell ref="A3:F3"/>
    <mergeCell ref="C7:F7"/>
    <mergeCell ref="D9:F9"/>
    <mergeCell ref="A17:B20"/>
    <mergeCell ref="C17:C20"/>
    <mergeCell ref="D17:D20"/>
    <mergeCell ref="E17:E20"/>
    <mergeCell ref="F17:F20"/>
  </mergeCells>
  <pageMargins left="0.25" right="0.25" top="0.75" bottom="0.75" header="0.5" footer="0.25"/>
  <pageSetup scale="94" fitToHeight="0" orientation="portrait" r:id="rId1"/>
  <headerFooter alignWithMargins="0"/>
  <rowBreaks count="1" manualBreakCount="1">
    <brk id="4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22</vt:i4>
      </vt:variant>
    </vt:vector>
  </HeadingPairs>
  <TitlesOfParts>
    <vt:vector size="45" baseType="lpstr">
      <vt:lpstr>Sub 16_Budget Summary</vt:lpstr>
      <vt:lpstr>Sub 16_FFY 19 Detail </vt:lpstr>
      <vt:lpstr>Fiscal Reporting Checklist</vt:lpstr>
      <vt:lpstr>Q1 2019 SS Entry Page</vt:lpstr>
      <vt:lpstr>Q1 SSDR</vt:lpstr>
      <vt:lpstr>Q1 2019 FS Entry Page</vt:lpstr>
      <vt:lpstr>Q1 Invoice</vt:lpstr>
      <vt:lpstr>Q2 2019 SS Entry Page</vt:lpstr>
      <vt:lpstr>Q2 SSDR</vt:lpstr>
      <vt:lpstr>Q2 2019 FS Entry Page</vt:lpstr>
      <vt:lpstr>Q2 Invoice</vt:lpstr>
      <vt:lpstr>Q2 Supp 2019 SS Entry Page </vt:lpstr>
      <vt:lpstr>Q2 Supp SSDR </vt:lpstr>
      <vt:lpstr>Q2 Supp 2019 FS Entry Page </vt:lpstr>
      <vt:lpstr>Q2 Supp Invoice</vt:lpstr>
      <vt:lpstr>Q3 2019 SS Entry Page</vt:lpstr>
      <vt:lpstr>Q3 SSDR</vt:lpstr>
      <vt:lpstr>Q3 2019 FS Entry Page</vt:lpstr>
      <vt:lpstr>Q3 Invoice</vt:lpstr>
      <vt:lpstr>Q4 2019 SS Entry Page</vt:lpstr>
      <vt:lpstr>Q4 SSDR</vt:lpstr>
      <vt:lpstr>Q4 2019 FS Entry Page</vt:lpstr>
      <vt:lpstr>Q4 Invoice</vt:lpstr>
      <vt:lpstr>'Q1 2019 FS Entry Page'!Print_Area</vt:lpstr>
      <vt:lpstr>'Q1 2019 SS Entry Page'!Print_Area</vt:lpstr>
      <vt:lpstr>'Q1 Invoice'!Print_Area</vt:lpstr>
      <vt:lpstr>'Q1 SSDR'!Print_Area</vt:lpstr>
      <vt:lpstr>'Q2 2019 FS Entry Page'!Print_Area</vt:lpstr>
      <vt:lpstr>'Q2 2019 SS Entry Page'!Print_Area</vt:lpstr>
      <vt:lpstr>'Q2 Invoice'!Print_Area</vt:lpstr>
      <vt:lpstr>'Q2 SSDR'!Print_Area</vt:lpstr>
      <vt:lpstr>'Q2 Supp 2019 FS Entry Page '!Print_Area</vt:lpstr>
      <vt:lpstr>'Q2 Supp 2019 SS Entry Page '!Print_Area</vt:lpstr>
      <vt:lpstr>'Q2 Supp Invoice'!Print_Area</vt:lpstr>
      <vt:lpstr>'Q2 Supp SSDR '!Print_Area</vt:lpstr>
      <vt:lpstr>'Q3 2019 FS Entry Page'!Print_Area</vt:lpstr>
      <vt:lpstr>'Q3 2019 SS Entry Page'!Print_Area</vt:lpstr>
      <vt:lpstr>'Q3 Invoice'!Print_Area</vt:lpstr>
      <vt:lpstr>'Q3 SSDR'!Print_Area</vt:lpstr>
      <vt:lpstr>'Q4 2019 FS Entry Page'!Print_Area</vt:lpstr>
      <vt:lpstr>'Q4 2019 SS Entry Page'!Print_Area</vt:lpstr>
      <vt:lpstr>'Q4 Invoice'!Print_Area</vt:lpstr>
      <vt:lpstr>'Q4 SSDR'!Print_Area</vt:lpstr>
      <vt:lpstr>'Sub 16_Budget Summary'!Print_Area</vt:lpstr>
      <vt:lpstr>'Sub 16_FFY 19 Detail '!Print_Area</vt:lpstr>
    </vt:vector>
  </TitlesOfParts>
  <Company>California Association of Food Banks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Maas</dc:creator>
  <cp:lastModifiedBy>Stamper, Naomi</cp:lastModifiedBy>
  <cp:lastPrinted>2017-12-07T19:45:21Z</cp:lastPrinted>
  <dcterms:created xsi:type="dcterms:W3CDTF">2007-10-18T17:25:43Z</dcterms:created>
  <dcterms:modified xsi:type="dcterms:W3CDTF">2018-11-02T18:52:50Z</dcterms:modified>
</cp:coreProperties>
</file>